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codeName="DieseArbeitsmappe" defaultThemeVersion="124226"/>
  <mc:AlternateContent xmlns:mc="http://schemas.openxmlformats.org/markup-compatibility/2006">
    <mc:Choice Requires="x15">
      <x15ac:absPath xmlns:x15ac="http://schemas.microsoft.com/office/spreadsheetml/2010/11/ac" url="C:\Users\Jared\Documents\1A\1) Kanzlei\1) Vorlagen, Vordrucke, Fachinfos\1) Grenzgänger\1) Ermittlung 60-NRT\"/>
    </mc:Choice>
  </mc:AlternateContent>
  <xr:revisionPtr revIDLastSave="0" documentId="13_ncr:1_{C6EDECEA-AD38-4203-BC9E-261955F44521}" xr6:coauthVersionLast="36" xr6:coauthVersionMax="36" xr10:uidLastSave="{00000000-0000-0000-0000-000000000000}"/>
  <bookViews>
    <workbookView xWindow="360" yWindow="120" windowWidth="10420" windowHeight="7330" tabRatio="720" xr2:uid="{00000000-000D-0000-FFFF-FFFF00000000}"/>
  </bookViews>
  <sheets>
    <sheet name="Haupttabelle" sheetId="1" r:id="rId1"/>
    <sheet name="Rechtl. Grundl. Grenzg." sheetId="2" r:id="rId2"/>
    <sheet name="183-Tage-R." sheetId="3" r:id="rId3"/>
    <sheet name="Reisepauschalen" sheetId="9" r:id="rId4"/>
  </sheets>
  <definedNames>
    <definedName name="_xlnm.Print_Area" localSheetId="2">'183-Tage-R.'!$A$1:$G$47</definedName>
    <definedName name="_xlnm.Print_Area" localSheetId="0">Haupttabelle!$A$86:$AB$357</definedName>
    <definedName name="_xlnm.Print_Area" localSheetId="1">'Rechtl. Grundl. Grenzg.'!$A$1:$J$198</definedName>
    <definedName name="_xlnm.Print_Area" localSheetId="3">Reisepauschalen!$A$1:$F$57</definedName>
    <definedName name="_xlnm.Print_Titles" localSheetId="0">Haupttabelle!$93:$102</definedName>
    <definedName name="Z_1C71EC47_57AA_46E9_9823_F67956E3247F_.wvu.PrintArea" localSheetId="2" hidden="1">'183-Tage-R.'!$A$1:$G$47</definedName>
    <definedName name="Z_1C71EC47_57AA_46E9_9823_F67956E3247F_.wvu.PrintArea" localSheetId="0" hidden="1">Haupttabelle!$A$86:$AB$358</definedName>
    <definedName name="Z_1C71EC47_57AA_46E9_9823_F67956E3247F_.wvu.PrintArea" localSheetId="1" hidden="1">'Rechtl. Grundl. Grenzg.'!$A$1:$J$110</definedName>
  </definedNames>
  <calcPr calcId="191029"/>
  <customWorkbookViews>
    <customWorkbookView name="Jared Daum - Persönliche Ansicht" guid="{1C71EC47-57AA-46E9-9823-F67956E3247F}" mergeInterval="0" personalView="1" maximized="1" windowWidth="1020" windowHeight="577" tabRatio="720" activeSheetId="1"/>
  </customWorkbookViews>
</workbook>
</file>

<file path=xl/calcChain.xml><?xml version="1.0" encoding="utf-8"?>
<calcChain xmlns="http://schemas.openxmlformats.org/spreadsheetml/2006/main">
  <c r="H94" i="1" l="1"/>
  <c r="AX105" i="1" l="1"/>
  <c r="AX104" i="1"/>
  <c r="AX103" i="1"/>
  <c r="AZ105" i="1"/>
  <c r="AZ104" i="1"/>
  <c r="AZ103" i="1"/>
  <c r="AY106" i="1"/>
  <c r="AY105" i="1"/>
  <c r="AY104" i="1"/>
  <c r="AY103" i="1"/>
  <c r="AX106" i="1"/>
  <c r="AN114" i="1" l="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112" i="1"/>
  <c r="AN110" i="1"/>
  <c r="AN109" i="1"/>
  <c r="AN106" i="1"/>
  <c r="AN104" i="1"/>
  <c r="AN103" i="1"/>
  <c r="L342" i="1" l="1"/>
  <c r="AX107" i="1"/>
  <c r="AX110"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107" i="1"/>
  <c r="AY108" i="1"/>
  <c r="AY109" i="1"/>
  <c r="AY110" i="1"/>
  <c r="AY111" i="1"/>
  <c r="AY112" i="1"/>
  <c r="AY113" i="1"/>
  <c r="AY114" i="1"/>
  <c r="AY115" i="1"/>
  <c r="AY116" i="1"/>
  <c r="AY117" i="1"/>
  <c r="AY118" i="1"/>
  <c r="AY119" i="1"/>
  <c r="AY120" i="1"/>
  <c r="AY121" i="1"/>
  <c r="AY122" i="1"/>
  <c r="AY123" i="1"/>
  <c r="AY124" i="1"/>
  <c r="AY128" i="1"/>
  <c r="AY125" i="1"/>
  <c r="AY126" i="1"/>
  <c r="AY127" i="1"/>
  <c r="AB127" i="1"/>
  <c r="AX108" i="1"/>
  <c r="AZ108" i="1"/>
  <c r="AX109" i="1"/>
  <c r="AZ109" i="1"/>
  <c r="AZ110" i="1"/>
  <c r="AX111" i="1"/>
  <c r="AZ111" i="1"/>
  <c r="AX112" i="1"/>
  <c r="AZ112" i="1"/>
  <c r="AX113" i="1"/>
  <c r="AZ113" i="1"/>
  <c r="AX114" i="1"/>
  <c r="AZ114" i="1"/>
  <c r="AX115" i="1"/>
  <c r="AZ115" i="1"/>
  <c r="AX116" i="1"/>
  <c r="AZ116" i="1"/>
  <c r="AX117" i="1"/>
  <c r="AZ117" i="1"/>
  <c r="AX118" i="1"/>
  <c r="AZ118" i="1"/>
  <c r="AX119" i="1"/>
  <c r="AZ119" i="1"/>
  <c r="AX120" i="1"/>
  <c r="AZ120" i="1"/>
  <c r="AX121" i="1"/>
  <c r="AZ121" i="1"/>
  <c r="AX122" i="1"/>
  <c r="AZ122" i="1"/>
  <c r="AX123" i="1"/>
  <c r="AZ123" i="1"/>
  <c r="AX124" i="1"/>
  <c r="AZ124" i="1"/>
  <c r="AX125" i="1"/>
  <c r="AZ125" i="1"/>
  <c r="AX126" i="1"/>
  <c r="AZ126" i="1"/>
  <c r="AX127" i="1"/>
  <c r="AZ127" i="1"/>
  <c r="AX128" i="1"/>
  <c r="AZ128" i="1"/>
  <c r="AX129" i="1"/>
  <c r="AZ129" i="1"/>
  <c r="AX130" i="1"/>
  <c r="AZ130" i="1"/>
  <c r="AX131" i="1"/>
  <c r="AZ131" i="1"/>
  <c r="AX132" i="1"/>
  <c r="AZ132" i="1"/>
  <c r="AX133" i="1"/>
  <c r="AZ133" i="1"/>
  <c r="AX134" i="1"/>
  <c r="AZ134" i="1"/>
  <c r="AX135" i="1"/>
  <c r="AZ135" i="1"/>
  <c r="AX136" i="1"/>
  <c r="AZ136" i="1"/>
  <c r="AX137" i="1"/>
  <c r="AZ137" i="1"/>
  <c r="AX138" i="1"/>
  <c r="AZ138" i="1"/>
  <c r="AX139" i="1"/>
  <c r="AZ139" i="1"/>
  <c r="AX140" i="1"/>
  <c r="AZ140" i="1"/>
  <c r="AX141" i="1"/>
  <c r="AZ141" i="1"/>
  <c r="AX142" i="1"/>
  <c r="AZ142" i="1"/>
  <c r="AX143" i="1"/>
  <c r="AZ143" i="1"/>
  <c r="AX144" i="1"/>
  <c r="AZ144" i="1"/>
  <c r="AX145" i="1"/>
  <c r="AZ145" i="1"/>
  <c r="AX146" i="1"/>
  <c r="AZ146" i="1"/>
  <c r="AX147" i="1"/>
  <c r="AZ147" i="1"/>
  <c r="AX148" i="1"/>
  <c r="AZ148" i="1"/>
  <c r="AX149" i="1"/>
  <c r="AZ149" i="1"/>
  <c r="AX150" i="1"/>
  <c r="AZ150" i="1"/>
  <c r="AX151" i="1"/>
  <c r="AZ151" i="1"/>
  <c r="AX152" i="1"/>
  <c r="AZ152" i="1"/>
  <c r="AX153" i="1"/>
  <c r="AZ153" i="1"/>
  <c r="AX154" i="1"/>
  <c r="AZ154" i="1"/>
  <c r="AX155" i="1"/>
  <c r="AZ155" i="1"/>
  <c r="AX156" i="1"/>
  <c r="AZ156" i="1"/>
  <c r="AX157" i="1"/>
  <c r="AZ157" i="1"/>
  <c r="AX158" i="1"/>
  <c r="AZ158" i="1"/>
  <c r="AX159" i="1"/>
  <c r="AZ159" i="1"/>
  <c r="AX160" i="1"/>
  <c r="AZ160" i="1"/>
  <c r="AX161" i="1"/>
  <c r="AZ161" i="1"/>
  <c r="AX162" i="1"/>
  <c r="AZ162" i="1"/>
  <c r="AX163" i="1"/>
  <c r="AZ163" i="1"/>
  <c r="AX164" i="1"/>
  <c r="AZ164" i="1"/>
  <c r="AX165" i="1"/>
  <c r="AZ165" i="1"/>
  <c r="AX166" i="1"/>
  <c r="AZ166" i="1"/>
  <c r="AX167" i="1"/>
  <c r="AZ167" i="1"/>
  <c r="AX168" i="1"/>
  <c r="AZ168" i="1"/>
  <c r="AX169" i="1"/>
  <c r="AZ169" i="1"/>
  <c r="AX170" i="1"/>
  <c r="AZ170" i="1"/>
  <c r="AX171" i="1"/>
  <c r="AZ171" i="1"/>
  <c r="AX172" i="1"/>
  <c r="AZ172" i="1"/>
  <c r="AX173" i="1"/>
  <c r="AZ173" i="1"/>
  <c r="AX174" i="1"/>
  <c r="AZ174" i="1"/>
  <c r="AX175" i="1"/>
  <c r="AZ175" i="1"/>
  <c r="AX176" i="1"/>
  <c r="AZ176" i="1"/>
  <c r="AX177" i="1"/>
  <c r="AZ177" i="1"/>
  <c r="AX178" i="1"/>
  <c r="AZ178" i="1"/>
  <c r="AX179" i="1"/>
  <c r="AZ179" i="1"/>
  <c r="AX180" i="1"/>
  <c r="AZ180" i="1"/>
  <c r="AX181" i="1"/>
  <c r="AZ181" i="1"/>
  <c r="AX182" i="1"/>
  <c r="AZ182" i="1"/>
  <c r="AX183" i="1"/>
  <c r="AZ183" i="1"/>
  <c r="AX184" i="1"/>
  <c r="AZ184" i="1"/>
  <c r="AX185" i="1"/>
  <c r="AZ185" i="1"/>
  <c r="AX186" i="1"/>
  <c r="AZ186" i="1"/>
  <c r="AX187" i="1"/>
  <c r="AZ187" i="1"/>
  <c r="AX188" i="1"/>
  <c r="AZ188" i="1"/>
  <c r="AX189" i="1"/>
  <c r="AZ189" i="1"/>
  <c r="AX190" i="1"/>
  <c r="AZ190" i="1"/>
  <c r="AX191" i="1"/>
  <c r="AZ191" i="1"/>
  <c r="AX192" i="1"/>
  <c r="AZ192" i="1"/>
  <c r="AX193" i="1"/>
  <c r="AZ193" i="1"/>
  <c r="AX194" i="1"/>
  <c r="AZ194" i="1"/>
  <c r="AX195" i="1"/>
  <c r="AZ195" i="1"/>
  <c r="AX196" i="1"/>
  <c r="AZ196" i="1"/>
  <c r="AX197" i="1"/>
  <c r="AZ197" i="1"/>
  <c r="AX198" i="1"/>
  <c r="AZ198" i="1"/>
  <c r="AX199" i="1"/>
  <c r="AZ199" i="1"/>
  <c r="AX200" i="1"/>
  <c r="AZ200" i="1"/>
  <c r="AX201" i="1"/>
  <c r="AZ201" i="1"/>
  <c r="AX202" i="1"/>
  <c r="AZ202" i="1"/>
  <c r="AX203" i="1"/>
  <c r="AZ203" i="1"/>
  <c r="AX204" i="1"/>
  <c r="AZ204" i="1"/>
  <c r="AX205" i="1"/>
  <c r="AZ205" i="1"/>
  <c r="AX206" i="1"/>
  <c r="AZ206" i="1"/>
  <c r="AX207" i="1"/>
  <c r="AZ207" i="1"/>
  <c r="AX208" i="1"/>
  <c r="AZ208" i="1"/>
  <c r="AX209" i="1"/>
  <c r="AZ209" i="1"/>
  <c r="AX210" i="1"/>
  <c r="AZ210" i="1"/>
  <c r="AX211" i="1"/>
  <c r="AZ211" i="1"/>
  <c r="AX212" i="1"/>
  <c r="AZ212" i="1"/>
  <c r="AX213" i="1"/>
  <c r="AZ213" i="1"/>
  <c r="AX214" i="1"/>
  <c r="AZ214" i="1"/>
  <c r="AX215" i="1"/>
  <c r="AZ215" i="1"/>
  <c r="AX216" i="1"/>
  <c r="AZ216" i="1"/>
  <c r="AX217" i="1"/>
  <c r="AZ217" i="1"/>
  <c r="AX218" i="1"/>
  <c r="AZ218" i="1"/>
  <c r="AX219" i="1"/>
  <c r="AZ219" i="1"/>
  <c r="AX220" i="1"/>
  <c r="AZ220" i="1"/>
  <c r="AX221" i="1"/>
  <c r="AZ221" i="1"/>
  <c r="AX222" i="1"/>
  <c r="AZ222" i="1"/>
  <c r="AX223" i="1"/>
  <c r="AZ223" i="1"/>
  <c r="AX224" i="1"/>
  <c r="AZ224" i="1"/>
  <c r="AX225" i="1"/>
  <c r="AZ225" i="1"/>
  <c r="AX226" i="1"/>
  <c r="AZ226" i="1"/>
  <c r="AX227" i="1"/>
  <c r="AZ227" i="1"/>
  <c r="AX228" i="1"/>
  <c r="AZ228" i="1"/>
  <c r="AX229" i="1"/>
  <c r="AZ229" i="1"/>
  <c r="AX230" i="1"/>
  <c r="AZ230" i="1"/>
  <c r="AX231" i="1"/>
  <c r="AZ231" i="1"/>
  <c r="AX232" i="1"/>
  <c r="AZ232" i="1"/>
  <c r="AX233" i="1"/>
  <c r="AZ233" i="1"/>
  <c r="AX234" i="1"/>
  <c r="AZ234" i="1"/>
  <c r="AX235" i="1"/>
  <c r="AZ235" i="1"/>
  <c r="AX236" i="1"/>
  <c r="AZ236" i="1"/>
  <c r="AX237" i="1"/>
  <c r="AZ237" i="1"/>
  <c r="AX238" i="1"/>
  <c r="AZ238" i="1"/>
  <c r="AX239" i="1"/>
  <c r="AZ239" i="1"/>
  <c r="AX240" i="1"/>
  <c r="AZ240" i="1"/>
  <c r="AX241" i="1"/>
  <c r="AZ241" i="1"/>
  <c r="AX242" i="1"/>
  <c r="AZ242" i="1"/>
  <c r="AX243" i="1"/>
  <c r="AZ243" i="1"/>
  <c r="AX244" i="1"/>
  <c r="AZ244" i="1"/>
  <c r="AX245" i="1"/>
  <c r="AZ245" i="1"/>
  <c r="AX246" i="1"/>
  <c r="AZ246" i="1"/>
  <c r="AX247" i="1"/>
  <c r="AZ247" i="1"/>
  <c r="AX248" i="1"/>
  <c r="AZ248" i="1"/>
  <c r="AX249" i="1"/>
  <c r="AZ249" i="1"/>
  <c r="AX250" i="1"/>
  <c r="AZ250" i="1"/>
  <c r="AX251" i="1"/>
  <c r="AZ251" i="1"/>
  <c r="AX252" i="1"/>
  <c r="AZ252" i="1"/>
  <c r="AX253" i="1"/>
  <c r="AZ253" i="1"/>
  <c r="AX254" i="1"/>
  <c r="AZ254" i="1"/>
  <c r="AX255" i="1"/>
  <c r="AZ255" i="1"/>
  <c r="AX256" i="1"/>
  <c r="AZ256" i="1"/>
  <c r="AX257" i="1"/>
  <c r="AZ257" i="1"/>
  <c r="AX258" i="1"/>
  <c r="AZ258" i="1"/>
  <c r="AX259" i="1"/>
  <c r="AZ259" i="1"/>
  <c r="AX260" i="1"/>
  <c r="AZ260" i="1"/>
  <c r="AX261" i="1"/>
  <c r="AZ261" i="1"/>
  <c r="AX262" i="1"/>
  <c r="AZ262" i="1"/>
  <c r="AX263" i="1"/>
  <c r="AZ263" i="1"/>
  <c r="AX264" i="1"/>
  <c r="AZ264" i="1"/>
  <c r="AX265" i="1"/>
  <c r="AZ265" i="1"/>
  <c r="AX266" i="1"/>
  <c r="AZ266" i="1"/>
  <c r="AX267" i="1"/>
  <c r="AZ267" i="1"/>
  <c r="AX268" i="1"/>
  <c r="AZ268" i="1"/>
  <c r="AX269" i="1"/>
  <c r="AZ269" i="1"/>
  <c r="AX270" i="1"/>
  <c r="AZ270" i="1"/>
  <c r="AX271" i="1"/>
  <c r="AZ271" i="1"/>
  <c r="AX272" i="1"/>
  <c r="AZ272" i="1"/>
  <c r="AX273" i="1"/>
  <c r="AZ273" i="1"/>
  <c r="AX274" i="1"/>
  <c r="AZ274" i="1"/>
  <c r="AX275" i="1"/>
  <c r="AZ275" i="1"/>
  <c r="AX276" i="1"/>
  <c r="AZ276" i="1"/>
  <c r="AX277" i="1"/>
  <c r="AZ277" i="1"/>
  <c r="AX278" i="1"/>
  <c r="AZ278" i="1"/>
  <c r="AX279" i="1"/>
  <c r="AZ279" i="1"/>
  <c r="AX280" i="1"/>
  <c r="AZ280" i="1"/>
  <c r="AX281" i="1"/>
  <c r="AZ281" i="1"/>
  <c r="AX282" i="1"/>
  <c r="AZ282" i="1"/>
  <c r="AX283" i="1"/>
  <c r="AZ283" i="1"/>
  <c r="AX284" i="1"/>
  <c r="AZ284" i="1"/>
  <c r="AX285" i="1"/>
  <c r="AZ285" i="1"/>
  <c r="AX286" i="1"/>
  <c r="AZ286" i="1"/>
  <c r="AX287" i="1"/>
  <c r="AZ287" i="1"/>
  <c r="AX288" i="1"/>
  <c r="AZ288" i="1"/>
  <c r="AX289" i="1"/>
  <c r="AZ289" i="1"/>
  <c r="AX290" i="1"/>
  <c r="AZ290" i="1"/>
  <c r="AX291" i="1"/>
  <c r="AZ291" i="1"/>
  <c r="AX292" i="1"/>
  <c r="AZ292" i="1"/>
  <c r="AX293" i="1"/>
  <c r="AZ293" i="1"/>
  <c r="AX294" i="1"/>
  <c r="AZ294" i="1"/>
  <c r="AX295" i="1"/>
  <c r="AZ295" i="1"/>
  <c r="AX296" i="1"/>
  <c r="AZ296" i="1"/>
  <c r="AX297" i="1"/>
  <c r="AZ297" i="1"/>
  <c r="AX298" i="1"/>
  <c r="AZ298" i="1"/>
  <c r="AX299" i="1"/>
  <c r="AZ299" i="1"/>
  <c r="AX300" i="1"/>
  <c r="AZ300" i="1"/>
  <c r="AX301" i="1"/>
  <c r="AZ301" i="1"/>
  <c r="AX302" i="1"/>
  <c r="AZ302" i="1"/>
  <c r="AX303" i="1"/>
  <c r="AZ303" i="1"/>
  <c r="AX304" i="1"/>
  <c r="AZ304" i="1"/>
  <c r="AX305" i="1"/>
  <c r="AZ305" i="1"/>
  <c r="AX306" i="1"/>
  <c r="AZ306" i="1"/>
  <c r="AX307" i="1"/>
  <c r="AZ307" i="1"/>
  <c r="AX308" i="1"/>
  <c r="AZ308" i="1"/>
  <c r="AX309" i="1"/>
  <c r="AZ309" i="1"/>
  <c r="AX310" i="1"/>
  <c r="AZ310" i="1"/>
  <c r="AX311" i="1"/>
  <c r="AZ311" i="1"/>
  <c r="AX312" i="1"/>
  <c r="AZ312" i="1"/>
  <c r="AX313" i="1"/>
  <c r="AZ313" i="1"/>
  <c r="AX314" i="1"/>
  <c r="AZ314" i="1"/>
  <c r="AX315" i="1"/>
  <c r="AZ315" i="1"/>
  <c r="AX316" i="1"/>
  <c r="AZ316" i="1"/>
  <c r="AX317" i="1"/>
  <c r="AZ317" i="1"/>
  <c r="AX318" i="1"/>
  <c r="AZ318" i="1"/>
  <c r="AX319" i="1"/>
  <c r="AZ319" i="1"/>
  <c r="AX320" i="1"/>
  <c r="AZ320" i="1"/>
  <c r="AX321" i="1"/>
  <c r="AZ321" i="1"/>
  <c r="AX322" i="1"/>
  <c r="AZ322" i="1"/>
  <c r="AX323" i="1"/>
  <c r="AZ323" i="1"/>
  <c r="AX324" i="1"/>
  <c r="AZ324" i="1"/>
  <c r="AX325" i="1"/>
  <c r="AZ325" i="1"/>
  <c r="AX326" i="1"/>
  <c r="AZ326" i="1"/>
  <c r="AX327" i="1"/>
  <c r="AZ327" i="1"/>
  <c r="AX328" i="1"/>
  <c r="AZ328" i="1"/>
  <c r="AX329" i="1"/>
  <c r="AZ329" i="1"/>
  <c r="AX330" i="1"/>
  <c r="AZ330" i="1"/>
  <c r="AX331" i="1"/>
  <c r="AZ331" i="1"/>
  <c r="AX332" i="1"/>
  <c r="AZ332" i="1"/>
  <c r="AX333" i="1"/>
  <c r="AZ333" i="1"/>
  <c r="AX334" i="1"/>
  <c r="AZ334" i="1"/>
  <c r="AX335" i="1"/>
  <c r="AZ335" i="1"/>
  <c r="AX336" i="1"/>
  <c r="AZ336" i="1"/>
  <c r="AX337" i="1"/>
  <c r="AZ337" i="1"/>
  <c r="AX338" i="1"/>
  <c r="AZ338" i="1"/>
  <c r="AX339" i="1"/>
  <c r="AZ339" i="1"/>
  <c r="AX340" i="1"/>
  <c r="AZ340" i="1"/>
  <c r="AZ107" i="1"/>
  <c r="AZ106" i="1"/>
  <c r="AB104" i="1"/>
  <c r="AB129" i="1"/>
  <c r="AB128" i="1"/>
  <c r="AB109" i="1"/>
  <c r="AB110" i="1"/>
  <c r="AB111" i="1"/>
  <c r="AB112" i="1"/>
  <c r="AB113" i="1"/>
  <c r="AB114" i="1"/>
  <c r="AB115" i="1"/>
  <c r="AB116" i="1"/>
  <c r="AB117" i="1"/>
  <c r="AB118" i="1"/>
  <c r="AB119" i="1"/>
  <c r="AB108" i="1"/>
  <c r="AB107" i="1"/>
  <c r="AB106" i="1"/>
  <c r="AB105"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126" i="1"/>
  <c r="AB125" i="1"/>
  <c r="AB124" i="1"/>
  <c r="AB123" i="1"/>
  <c r="AB122" i="1"/>
  <c r="AB121" i="1"/>
  <c r="AB120" i="1"/>
  <c r="D342" i="1"/>
  <c r="L344" i="1"/>
  <c r="AO103" i="1"/>
  <c r="J96" i="1"/>
  <c r="J95" i="1"/>
  <c r="AG96" i="1"/>
  <c r="AY96" i="1" s="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116" i="1"/>
  <c r="AO115" i="1"/>
  <c r="AO113" i="1"/>
  <c r="AO112" i="1"/>
  <c r="AO111" i="1"/>
  <c r="AO109" i="1"/>
  <c r="AO108" i="1"/>
  <c r="AO107" i="1"/>
  <c r="AO106" i="1"/>
  <c r="AO105" i="1"/>
  <c r="AO104" i="1"/>
  <c r="AG121" i="1"/>
  <c r="P121" i="1" s="1"/>
  <c r="AJ121" i="1" s="1"/>
  <c r="AG120" i="1"/>
  <c r="AH120" i="1" s="1"/>
  <c r="AI120" i="1" s="1"/>
  <c r="N126" i="1"/>
  <c r="P106" i="1"/>
  <c r="AJ106" i="1" s="1"/>
  <c r="N105" i="1"/>
  <c r="N123" i="1"/>
  <c r="AH123" i="1"/>
  <c r="AH122" i="1"/>
  <c r="AI122" i="1" s="1"/>
  <c r="AH119" i="1"/>
  <c r="AI119" i="1" s="1"/>
  <c r="AH118" i="1"/>
  <c r="AI118" i="1" s="1"/>
  <c r="AH117" i="1"/>
  <c r="AI117" i="1" s="1"/>
  <c r="AH116" i="1"/>
  <c r="AI116" i="1" s="1"/>
  <c r="AH115" i="1"/>
  <c r="AI115" i="1" s="1"/>
  <c r="AH114" i="1"/>
  <c r="AI114" i="1" s="1"/>
  <c r="AH113" i="1"/>
  <c r="AI113" i="1" s="1"/>
  <c r="AH112" i="1"/>
  <c r="AH111" i="1"/>
  <c r="AI111" i="1" s="1"/>
  <c r="AH110" i="1"/>
  <c r="AI110" i="1" s="1"/>
  <c r="AH109" i="1"/>
  <c r="AI109" i="1" s="1"/>
  <c r="AH108" i="1"/>
  <c r="AH107" i="1"/>
  <c r="AI107" i="1" s="1"/>
  <c r="AH106" i="1"/>
  <c r="AI106" i="1" s="1"/>
  <c r="AH105" i="1"/>
  <c r="AI105" i="1" s="1"/>
  <c r="AH104" i="1"/>
  <c r="AH103" i="1"/>
  <c r="S107" i="1"/>
  <c r="L107" i="1" s="1"/>
  <c r="AV343" i="1"/>
  <c r="AV342" i="1"/>
  <c r="AT342" i="1"/>
  <c r="AU343" i="1"/>
  <c r="AU342" i="1"/>
  <c r="AT343" i="1"/>
  <c r="AW343" i="1"/>
  <c r="AS343" i="1"/>
  <c r="AR343" i="1"/>
  <c r="AQ343" i="1"/>
  <c r="AP343" i="1"/>
  <c r="AO343" i="1"/>
  <c r="AN343" i="1"/>
  <c r="AP342" i="1"/>
  <c r="AH124" i="1"/>
  <c r="AI124" i="1" s="1"/>
  <c r="AH125" i="1"/>
  <c r="AI125" i="1" s="1"/>
  <c r="AH126" i="1"/>
  <c r="AH127" i="1"/>
  <c r="AH128" i="1"/>
  <c r="AI128" i="1" s="1"/>
  <c r="AH129" i="1"/>
  <c r="AI129" i="1" s="1"/>
  <c r="AH130" i="1"/>
  <c r="AI130" i="1" s="1"/>
  <c r="AH131" i="1"/>
  <c r="AH132" i="1"/>
  <c r="AH133" i="1"/>
  <c r="AI133" i="1" s="1"/>
  <c r="AH134" i="1"/>
  <c r="AI134" i="1" s="1"/>
  <c r="AH135" i="1"/>
  <c r="AI135" i="1" s="1"/>
  <c r="AH136" i="1"/>
  <c r="AH137" i="1"/>
  <c r="AH138" i="1"/>
  <c r="AI138" i="1" s="1"/>
  <c r="AH139" i="1"/>
  <c r="AI139" i="1" s="1"/>
  <c r="AH140" i="1"/>
  <c r="AI140" i="1" s="1"/>
  <c r="AH141" i="1"/>
  <c r="AI141" i="1" s="1"/>
  <c r="AH142" i="1"/>
  <c r="AI142" i="1" s="1"/>
  <c r="AH143" i="1"/>
  <c r="AH144" i="1"/>
  <c r="AH145" i="1"/>
  <c r="AI145" i="1" s="1"/>
  <c r="AH146" i="1"/>
  <c r="AH147" i="1"/>
  <c r="AI147" i="1" s="1"/>
  <c r="AH148" i="1"/>
  <c r="AH149" i="1"/>
  <c r="AI149" i="1" s="1"/>
  <c r="AH150" i="1"/>
  <c r="AI150" i="1" s="1"/>
  <c r="AH151" i="1"/>
  <c r="AI151" i="1" s="1"/>
  <c r="AH152" i="1"/>
  <c r="AI152" i="1" s="1"/>
  <c r="AH153" i="1"/>
  <c r="AI153" i="1" s="1"/>
  <c r="AH154" i="1"/>
  <c r="AI154" i="1" s="1"/>
  <c r="AH155" i="1"/>
  <c r="AI155" i="1" s="1"/>
  <c r="AH156" i="1"/>
  <c r="AH157" i="1"/>
  <c r="AI157" i="1" s="1"/>
  <c r="AH158" i="1"/>
  <c r="AI158" i="1" s="1"/>
  <c r="AH159" i="1"/>
  <c r="AI159" i="1" s="1"/>
  <c r="AH160" i="1"/>
  <c r="AH161" i="1"/>
  <c r="AH162" i="1"/>
  <c r="AI162" i="1" s="1"/>
  <c r="AH163" i="1"/>
  <c r="AH164" i="1"/>
  <c r="AI164" i="1" s="1"/>
  <c r="AH165" i="1"/>
  <c r="AH166" i="1"/>
  <c r="AH167" i="1"/>
  <c r="AH168" i="1"/>
  <c r="AI168" i="1" s="1"/>
  <c r="AH169" i="1"/>
  <c r="AI169" i="1" s="1"/>
  <c r="AH170" i="1"/>
  <c r="AH171" i="1"/>
  <c r="AH172" i="1"/>
  <c r="AH173" i="1"/>
  <c r="AI173" i="1" s="1"/>
  <c r="AH174" i="1"/>
  <c r="AI174" i="1" s="1"/>
  <c r="AH175" i="1"/>
  <c r="AI175" i="1" s="1"/>
  <c r="AH176" i="1"/>
  <c r="AM176" i="1" s="1"/>
  <c r="AH177" i="1"/>
  <c r="AH178" i="1"/>
  <c r="AI178" i="1" s="1"/>
  <c r="AH179" i="1"/>
  <c r="AI179" i="1" s="1"/>
  <c r="AH180" i="1"/>
  <c r="AH181" i="1"/>
  <c r="AH182" i="1"/>
  <c r="AH183" i="1"/>
  <c r="AI183" i="1" s="1"/>
  <c r="AH184" i="1"/>
  <c r="AI184" i="1" s="1"/>
  <c r="AH185" i="1"/>
  <c r="AI185" i="1" s="1"/>
  <c r="AH186" i="1"/>
  <c r="AI186" i="1" s="1"/>
  <c r="AH187" i="1"/>
  <c r="AI187" i="1" s="1"/>
  <c r="AH188" i="1"/>
  <c r="AI188" i="1" s="1"/>
  <c r="AH189" i="1"/>
  <c r="AI189" i="1" s="1"/>
  <c r="AH190" i="1"/>
  <c r="AI190" i="1" s="1"/>
  <c r="AH191" i="1"/>
  <c r="AH192" i="1"/>
  <c r="AI192" i="1" s="1"/>
  <c r="AH193" i="1"/>
  <c r="AH194" i="1"/>
  <c r="AI194" i="1" s="1"/>
  <c r="AH195" i="1"/>
  <c r="AI195" i="1" s="1"/>
  <c r="AH196" i="1"/>
  <c r="AI196" i="1" s="1"/>
  <c r="AH197" i="1"/>
  <c r="AI197" i="1" s="1"/>
  <c r="AH198" i="1"/>
  <c r="AI198" i="1" s="1"/>
  <c r="AH199" i="1"/>
  <c r="AI199" i="1" s="1"/>
  <c r="AH200" i="1"/>
  <c r="AI200" i="1" s="1"/>
  <c r="AH201" i="1"/>
  <c r="AH202" i="1"/>
  <c r="AI202" i="1" s="1"/>
  <c r="AH203" i="1"/>
  <c r="AI203" i="1" s="1"/>
  <c r="AH204" i="1"/>
  <c r="AI204" i="1" s="1"/>
  <c r="AH205" i="1"/>
  <c r="AI205" i="1" s="1"/>
  <c r="AH206" i="1"/>
  <c r="AH207" i="1"/>
  <c r="AI207" i="1" s="1"/>
  <c r="AH208" i="1"/>
  <c r="AI208" i="1" s="1"/>
  <c r="AH209" i="1"/>
  <c r="AH210" i="1"/>
  <c r="AH211" i="1"/>
  <c r="AI211" i="1" s="1"/>
  <c r="AH212" i="1"/>
  <c r="AI212" i="1" s="1"/>
  <c r="AH213" i="1"/>
  <c r="AH214" i="1"/>
  <c r="AH215" i="1"/>
  <c r="AH216" i="1"/>
  <c r="AI216" i="1" s="1"/>
  <c r="AH217" i="1"/>
  <c r="AI217" i="1" s="1"/>
  <c r="AH218" i="1"/>
  <c r="AH219" i="1"/>
  <c r="AI219" i="1" s="1"/>
  <c r="AH220" i="1"/>
  <c r="AI220" i="1" s="1"/>
  <c r="AH221" i="1"/>
  <c r="AI221" i="1" s="1"/>
  <c r="AH222" i="1"/>
  <c r="AI222" i="1" s="1"/>
  <c r="AH223" i="1"/>
  <c r="AI223" i="1" s="1"/>
  <c r="AH224" i="1"/>
  <c r="AI224" i="1" s="1"/>
  <c r="AH225" i="1"/>
  <c r="AH226" i="1"/>
  <c r="AH227" i="1"/>
  <c r="AH228" i="1"/>
  <c r="AI228" i="1" s="1"/>
  <c r="AH229" i="1"/>
  <c r="AI229" i="1" s="1"/>
  <c r="AH230" i="1"/>
  <c r="AI230" i="1" s="1"/>
  <c r="AH231" i="1"/>
  <c r="AI231" i="1" s="1"/>
  <c r="AH232" i="1"/>
  <c r="AI232" i="1" s="1"/>
  <c r="AH233" i="1"/>
  <c r="AI233" i="1" s="1"/>
  <c r="AH234" i="1"/>
  <c r="AH235" i="1"/>
  <c r="AI235" i="1" s="1"/>
  <c r="AH236" i="1"/>
  <c r="AI236" i="1" s="1"/>
  <c r="AH237" i="1"/>
  <c r="AI237" i="1" s="1"/>
  <c r="AH238" i="1"/>
  <c r="AI238" i="1" s="1"/>
  <c r="AH239" i="1"/>
  <c r="AH240" i="1"/>
  <c r="AI240" i="1" s="1"/>
  <c r="AH241" i="1"/>
  <c r="AH242" i="1"/>
  <c r="AH243" i="1"/>
  <c r="AI243" i="1" s="1"/>
  <c r="AH244" i="1"/>
  <c r="AI244" i="1" s="1"/>
  <c r="AH245" i="1"/>
  <c r="AI245" i="1" s="1"/>
  <c r="AH246" i="1"/>
  <c r="AI246" i="1" s="1"/>
  <c r="AH247" i="1"/>
  <c r="AI247" i="1" s="1"/>
  <c r="AH248" i="1"/>
  <c r="AI248" i="1" s="1"/>
  <c r="AH249" i="1"/>
  <c r="AI249" i="1" s="1"/>
  <c r="AH250" i="1"/>
  <c r="AH251" i="1"/>
  <c r="AH252" i="1"/>
  <c r="AI252" i="1" s="1"/>
  <c r="AH253" i="1"/>
  <c r="AI253" i="1" s="1"/>
  <c r="AH254" i="1"/>
  <c r="AI254" i="1" s="1"/>
  <c r="AH255" i="1"/>
  <c r="AI255" i="1" s="1"/>
  <c r="AH256" i="1"/>
  <c r="AI256" i="1" s="1"/>
  <c r="AH257" i="1"/>
  <c r="AI257" i="1" s="1"/>
  <c r="AH258" i="1"/>
  <c r="AH259" i="1"/>
  <c r="AI259" i="1" s="1"/>
  <c r="AH260" i="1"/>
  <c r="AM260" i="1" s="1"/>
  <c r="AH261" i="1"/>
  <c r="AI261" i="1" s="1"/>
  <c r="AH262" i="1"/>
  <c r="AI262" i="1" s="1"/>
  <c r="AH263" i="1"/>
  <c r="AI263" i="1" s="1"/>
  <c r="AH264" i="1"/>
  <c r="AH265" i="1"/>
  <c r="AI265" i="1" s="1"/>
  <c r="AH266" i="1"/>
  <c r="AH267" i="1"/>
  <c r="AH268" i="1"/>
  <c r="AH269" i="1"/>
  <c r="AI269" i="1" s="1"/>
  <c r="AH270" i="1"/>
  <c r="AI270" i="1" s="1"/>
  <c r="AH271" i="1"/>
  <c r="AI271" i="1" s="1"/>
  <c r="AH272" i="1"/>
  <c r="AI272" i="1" s="1"/>
  <c r="AH273" i="1"/>
  <c r="AI273" i="1" s="1"/>
  <c r="AH274" i="1"/>
  <c r="AI274" i="1" s="1"/>
  <c r="AH275" i="1"/>
  <c r="AI275" i="1" s="1"/>
  <c r="AH276" i="1"/>
  <c r="AI276" i="1" s="1"/>
  <c r="AH277" i="1"/>
  <c r="AH278" i="1"/>
  <c r="AH279" i="1"/>
  <c r="AI279" i="1" s="1"/>
  <c r="AH280" i="1"/>
  <c r="AH281" i="1"/>
  <c r="AH282" i="1"/>
  <c r="AI282" i="1" s="1"/>
  <c r="AH283" i="1"/>
  <c r="AI283" i="1" s="1"/>
  <c r="AH284" i="1"/>
  <c r="AI284" i="1" s="1"/>
  <c r="AH285" i="1"/>
  <c r="AI285" i="1" s="1"/>
  <c r="AH286" i="1"/>
  <c r="AI286" i="1" s="1"/>
  <c r="AH287" i="1"/>
  <c r="AI287" i="1" s="1"/>
  <c r="AH288" i="1"/>
  <c r="AH289" i="1"/>
  <c r="AI289" i="1" s="1"/>
  <c r="AH290" i="1"/>
  <c r="AI290" i="1" s="1"/>
  <c r="AH291" i="1"/>
  <c r="AI291" i="1" s="1"/>
  <c r="AH292" i="1"/>
  <c r="AI292" i="1" s="1"/>
  <c r="AH293" i="1"/>
  <c r="AI293" i="1" s="1"/>
  <c r="AH294" i="1"/>
  <c r="AI294" i="1" s="1"/>
  <c r="AH295" i="1"/>
  <c r="AI295" i="1" s="1"/>
  <c r="AH296" i="1"/>
  <c r="AH297" i="1"/>
  <c r="AH298" i="1"/>
  <c r="AH299" i="1"/>
  <c r="AI299" i="1" s="1"/>
  <c r="AH300" i="1"/>
  <c r="AH301" i="1"/>
  <c r="AI301" i="1" s="1"/>
  <c r="AH302" i="1"/>
  <c r="AI302" i="1" s="1"/>
  <c r="AH303" i="1"/>
  <c r="AI303" i="1" s="1"/>
  <c r="AH304" i="1"/>
  <c r="AH305" i="1"/>
  <c r="AI305" i="1" s="1"/>
  <c r="AH306" i="1"/>
  <c r="AI306" i="1" s="1"/>
  <c r="AH307" i="1"/>
  <c r="AH308" i="1"/>
  <c r="AM308" i="1" s="1"/>
  <c r="AH309" i="1"/>
  <c r="AI309" i="1" s="1"/>
  <c r="AH310" i="1"/>
  <c r="AH311" i="1"/>
  <c r="AI311" i="1" s="1"/>
  <c r="AH312" i="1"/>
  <c r="AI312" i="1" s="1"/>
  <c r="AH313" i="1"/>
  <c r="AH314" i="1"/>
  <c r="AI314" i="1" s="1"/>
  <c r="AH315" i="1"/>
  <c r="AH316" i="1"/>
  <c r="AH317" i="1"/>
  <c r="AH318" i="1"/>
  <c r="AI318" i="1" s="1"/>
  <c r="AH319" i="1"/>
  <c r="AI319" i="1" s="1"/>
  <c r="AH320" i="1"/>
  <c r="AI320" i="1" s="1"/>
  <c r="AH321" i="1"/>
  <c r="AH322" i="1"/>
  <c r="AI322" i="1" s="1"/>
  <c r="AH323" i="1"/>
  <c r="AI323" i="1" s="1"/>
  <c r="AH324" i="1"/>
  <c r="AI324" i="1" s="1"/>
  <c r="AH325" i="1"/>
  <c r="AI325" i="1" s="1"/>
  <c r="AH326" i="1"/>
  <c r="AH327" i="1"/>
  <c r="AI327" i="1" s="1"/>
  <c r="AH328" i="1"/>
  <c r="AI328" i="1" s="1"/>
  <c r="AH329" i="1"/>
  <c r="AH330" i="1"/>
  <c r="AI330" i="1" s="1"/>
  <c r="AH331" i="1"/>
  <c r="AI331" i="1" s="1"/>
  <c r="AH332" i="1"/>
  <c r="AI332" i="1" s="1"/>
  <c r="AH333" i="1"/>
  <c r="AH334" i="1"/>
  <c r="AI334" i="1" s="1"/>
  <c r="AH335" i="1"/>
  <c r="AH336" i="1"/>
  <c r="AH337" i="1"/>
  <c r="AI337" i="1" s="1"/>
  <c r="AH338" i="1"/>
  <c r="AI338" i="1" s="1"/>
  <c r="AH339" i="1"/>
  <c r="AH340" i="1"/>
  <c r="P103" i="1"/>
  <c r="P104" i="1"/>
  <c r="P105" i="1"/>
  <c r="AJ105" i="1" s="1"/>
  <c r="P107" i="1"/>
  <c r="AJ107" i="1" s="1"/>
  <c r="P108" i="1"/>
  <c r="P109" i="1"/>
  <c r="AJ109" i="1" s="1"/>
  <c r="P110" i="1"/>
  <c r="AJ110" i="1" s="1"/>
  <c r="P111" i="1"/>
  <c r="P112" i="1"/>
  <c r="P113" i="1"/>
  <c r="P114" i="1"/>
  <c r="AJ114" i="1" s="1"/>
  <c r="P115" i="1"/>
  <c r="P116" i="1"/>
  <c r="P117" i="1"/>
  <c r="AJ117" i="1" s="1"/>
  <c r="P118" i="1"/>
  <c r="P119" i="1"/>
  <c r="AJ119" i="1" s="1"/>
  <c r="P122" i="1"/>
  <c r="P123" i="1"/>
  <c r="AJ123" i="1" s="1"/>
  <c r="P124" i="1"/>
  <c r="P125" i="1"/>
  <c r="AJ125" i="1" s="1"/>
  <c r="P126" i="1"/>
  <c r="AJ126" i="1" s="1"/>
  <c r="P127" i="1"/>
  <c r="AJ127" i="1" s="1"/>
  <c r="P128" i="1"/>
  <c r="P129" i="1"/>
  <c r="AJ129" i="1" s="1"/>
  <c r="P130" i="1"/>
  <c r="AJ130" i="1" s="1"/>
  <c r="P131" i="1"/>
  <c r="AJ131" i="1" s="1"/>
  <c r="P132" i="1"/>
  <c r="P133" i="1"/>
  <c r="P134" i="1"/>
  <c r="AJ134" i="1" s="1"/>
  <c r="P135" i="1"/>
  <c r="P136" i="1"/>
  <c r="AJ136" i="1" s="1"/>
  <c r="P137" i="1"/>
  <c r="P138" i="1"/>
  <c r="P139" i="1"/>
  <c r="AJ139" i="1" s="1"/>
  <c r="P140" i="1"/>
  <c r="P141" i="1"/>
  <c r="P142" i="1"/>
  <c r="AJ142" i="1" s="1"/>
  <c r="P143" i="1"/>
  <c r="AJ143" i="1" s="1"/>
  <c r="P144" i="1"/>
  <c r="P145" i="1"/>
  <c r="AJ145" i="1" s="1"/>
  <c r="P146" i="1"/>
  <c r="AJ146" i="1" s="1"/>
  <c r="P147" i="1"/>
  <c r="P148" i="1"/>
  <c r="P149" i="1"/>
  <c r="P150" i="1"/>
  <c r="AJ150" i="1" s="1"/>
  <c r="P151" i="1"/>
  <c r="AJ151" i="1" s="1"/>
  <c r="P152" i="1"/>
  <c r="P153" i="1"/>
  <c r="AJ153" i="1" s="1"/>
  <c r="P154" i="1"/>
  <c r="AJ154" i="1" s="1"/>
  <c r="P155" i="1"/>
  <c r="AJ155" i="1" s="1"/>
  <c r="P156" i="1"/>
  <c r="AJ156" i="1" s="1"/>
  <c r="P157" i="1"/>
  <c r="AJ157" i="1" s="1"/>
  <c r="P158" i="1"/>
  <c r="AJ158" i="1" s="1"/>
  <c r="P159" i="1"/>
  <c r="P160" i="1"/>
  <c r="AJ160" i="1" s="1"/>
  <c r="P161" i="1"/>
  <c r="P162" i="1"/>
  <c r="P163" i="1"/>
  <c r="AJ163" i="1" s="1"/>
  <c r="P164" i="1"/>
  <c r="P165" i="1"/>
  <c r="AJ165" i="1" s="1"/>
  <c r="P166" i="1"/>
  <c r="P167" i="1"/>
  <c r="AJ167" i="1" s="1"/>
  <c r="P168" i="1"/>
  <c r="P169" i="1"/>
  <c r="AM169" i="1" s="1"/>
  <c r="P170" i="1"/>
  <c r="AJ170" i="1" s="1"/>
  <c r="P171" i="1"/>
  <c r="P172" i="1"/>
  <c r="P173" i="1"/>
  <c r="AJ173" i="1" s="1"/>
  <c r="P174" i="1"/>
  <c r="AJ174" i="1" s="1"/>
  <c r="P175" i="1"/>
  <c r="AJ175" i="1" s="1"/>
  <c r="P176" i="1"/>
  <c r="AJ176" i="1" s="1"/>
  <c r="P177" i="1"/>
  <c r="AJ177" i="1" s="1"/>
  <c r="P178" i="1"/>
  <c r="P179" i="1"/>
  <c r="P180" i="1"/>
  <c r="P181" i="1"/>
  <c r="AJ181" i="1" s="1"/>
  <c r="P182" i="1"/>
  <c r="AJ182" i="1" s="1"/>
  <c r="P183" i="1"/>
  <c r="AJ183" i="1" s="1"/>
  <c r="P184" i="1"/>
  <c r="P185" i="1"/>
  <c r="P186" i="1"/>
  <c r="P187" i="1"/>
  <c r="P188" i="1"/>
  <c r="P189" i="1"/>
  <c r="AJ189" i="1" s="1"/>
  <c r="P190" i="1"/>
  <c r="P191" i="1"/>
  <c r="AJ191" i="1" s="1"/>
  <c r="P192" i="1"/>
  <c r="AJ192" i="1" s="1"/>
  <c r="P193" i="1"/>
  <c r="AJ193" i="1" s="1"/>
  <c r="P194" i="1"/>
  <c r="AJ194" i="1" s="1"/>
  <c r="P195" i="1"/>
  <c r="P196" i="1"/>
  <c r="AJ196" i="1" s="1"/>
  <c r="P197" i="1"/>
  <c r="P198" i="1"/>
  <c r="P199" i="1"/>
  <c r="P200" i="1"/>
  <c r="AJ200" i="1" s="1"/>
  <c r="P201" i="1"/>
  <c r="P202" i="1"/>
  <c r="P203" i="1"/>
  <c r="P204" i="1"/>
  <c r="P205" i="1"/>
  <c r="AJ205" i="1" s="1"/>
  <c r="P206" i="1"/>
  <c r="AJ206" i="1" s="1"/>
  <c r="P207" i="1"/>
  <c r="AJ207" i="1" s="1"/>
  <c r="P208" i="1"/>
  <c r="P209" i="1"/>
  <c r="AJ209" i="1" s="1"/>
  <c r="P210" i="1"/>
  <c r="AJ210" i="1" s="1"/>
  <c r="P211" i="1"/>
  <c r="AJ211" i="1" s="1"/>
  <c r="P212" i="1"/>
  <c r="P213" i="1"/>
  <c r="P214" i="1"/>
  <c r="P215" i="1"/>
  <c r="AJ215" i="1" s="1"/>
  <c r="P216" i="1"/>
  <c r="P217" i="1"/>
  <c r="P218" i="1"/>
  <c r="AJ218" i="1" s="1"/>
  <c r="P219" i="1"/>
  <c r="P220" i="1"/>
  <c r="P221" i="1"/>
  <c r="P222" i="1"/>
  <c r="AJ222" i="1" s="1"/>
  <c r="P223" i="1"/>
  <c r="AJ223" i="1" s="1"/>
  <c r="P224" i="1"/>
  <c r="P225" i="1"/>
  <c r="P226" i="1"/>
  <c r="P227" i="1"/>
  <c r="P228" i="1"/>
  <c r="AJ228" i="1" s="1"/>
  <c r="P229" i="1"/>
  <c r="P230" i="1"/>
  <c r="AJ230" i="1" s="1"/>
  <c r="P231" i="1"/>
  <c r="P232" i="1"/>
  <c r="P233" i="1"/>
  <c r="AJ233" i="1" s="1"/>
  <c r="P234" i="1"/>
  <c r="AJ234" i="1" s="1"/>
  <c r="P235" i="1"/>
  <c r="AJ235" i="1" s="1"/>
  <c r="P236" i="1"/>
  <c r="P237" i="1"/>
  <c r="P238" i="1"/>
  <c r="AJ238" i="1" s="1"/>
  <c r="P239" i="1"/>
  <c r="P240" i="1"/>
  <c r="P241" i="1"/>
  <c r="AJ241" i="1" s="1"/>
  <c r="P242" i="1"/>
  <c r="AJ242" i="1" s="1"/>
  <c r="P243" i="1"/>
  <c r="P244" i="1"/>
  <c r="AJ244" i="1" s="1"/>
  <c r="P245" i="1"/>
  <c r="P246" i="1"/>
  <c r="P247" i="1"/>
  <c r="P248" i="1"/>
  <c r="P249" i="1"/>
  <c r="P250" i="1"/>
  <c r="AJ250" i="1" s="1"/>
  <c r="P251" i="1"/>
  <c r="P252" i="1"/>
  <c r="AJ252" i="1" s="1"/>
  <c r="P253" i="1"/>
  <c r="AJ253" i="1" s="1"/>
  <c r="P254" i="1"/>
  <c r="P255" i="1"/>
  <c r="P256" i="1"/>
  <c r="AJ256" i="1" s="1"/>
  <c r="P257" i="1"/>
  <c r="AJ257" i="1" s="1"/>
  <c r="P258" i="1"/>
  <c r="AJ258" i="1" s="1"/>
  <c r="P259" i="1"/>
  <c r="P260" i="1"/>
  <c r="P261" i="1"/>
  <c r="AJ261" i="1" s="1"/>
  <c r="P262" i="1"/>
  <c r="AJ262" i="1" s="1"/>
  <c r="P263" i="1"/>
  <c r="P264" i="1"/>
  <c r="AJ264" i="1" s="1"/>
  <c r="P265" i="1"/>
  <c r="AM265" i="1" s="1"/>
  <c r="P266" i="1"/>
  <c r="P267" i="1"/>
  <c r="AJ267" i="1" s="1"/>
  <c r="P268" i="1"/>
  <c r="P269" i="1"/>
  <c r="P270" i="1"/>
  <c r="AJ270" i="1" s="1"/>
  <c r="P271" i="1"/>
  <c r="AJ271" i="1" s="1"/>
  <c r="P272" i="1"/>
  <c r="P273" i="1"/>
  <c r="P274" i="1"/>
  <c r="AJ274" i="1" s="1"/>
  <c r="P275" i="1"/>
  <c r="AJ275" i="1" s="1"/>
  <c r="P276" i="1"/>
  <c r="P277" i="1"/>
  <c r="AM277" i="1" s="1"/>
  <c r="P278" i="1"/>
  <c r="AJ278" i="1" s="1"/>
  <c r="P279" i="1"/>
  <c r="AJ279" i="1" s="1"/>
  <c r="P280" i="1"/>
  <c r="AJ280" i="1" s="1"/>
  <c r="P281" i="1"/>
  <c r="AJ281" i="1" s="1"/>
  <c r="P282" i="1"/>
  <c r="AJ282" i="1" s="1"/>
  <c r="P283" i="1"/>
  <c r="P284" i="1"/>
  <c r="AJ284" i="1" s="1"/>
  <c r="P285" i="1"/>
  <c r="AJ285" i="1" s="1"/>
  <c r="P286" i="1"/>
  <c r="P287" i="1"/>
  <c r="P288" i="1"/>
  <c r="AM288" i="1" s="1"/>
  <c r="P289" i="1"/>
  <c r="P290" i="1"/>
  <c r="P291" i="1"/>
  <c r="P292" i="1"/>
  <c r="AJ292" i="1" s="1"/>
  <c r="P293" i="1"/>
  <c r="AJ293" i="1" s="1"/>
  <c r="P294" i="1"/>
  <c r="AJ294" i="1" s="1"/>
  <c r="P295" i="1"/>
  <c r="P296" i="1"/>
  <c r="P297" i="1"/>
  <c r="AJ297" i="1" s="1"/>
  <c r="P298" i="1"/>
  <c r="AJ298" i="1" s="1"/>
  <c r="P299" i="1"/>
  <c r="AJ299" i="1" s="1"/>
  <c r="P300" i="1"/>
  <c r="AJ300" i="1" s="1"/>
  <c r="P301" i="1"/>
  <c r="P302" i="1"/>
  <c r="P303" i="1"/>
  <c r="P304" i="1"/>
  <c r="P305" i="1"/>
  <c r="AJ305" i="1" s="1"/>
  <c r="P306" i="1"/>
  <c r="AJ306" i="1" s="1"/>
  <c r="P307" i="1"/>
  <c r="P308" i="1"/>
  <c r="P309" i="1"/>
  <c r="P310" i="1"/>
  <c r="AJ310" i="1" s="1"/>
  <c r="P311" i="1"/>
  <c r="AJ311" i="1" s="1"/>
  <c r="P312" i="1"/>
  <c r="AJ312" i="1" s="1"/>
  <c r="P313" i="1"/>
  <c r="P314" i="1"/>
  <c r="P315" i="1"/>
  <c r="P316" i="1"/>
  <c r="AJ316" i="1" s="1"/>
  <c r="P317" i="1"/>
  <c r="AJ317" i="1" s="1"/>
  <c r="P318" i="1"/>
  <c r="P319" i="1"/>
  <c r="P320" i="1"/>
  <c r="P321" i="1"/>
  <c r="AJ321" i="1" s="1"/>
  <c r="P322" i="1"/>
  <c r="AJ322" i="1" s="1"/>
  <c r="P323" i="1"/>
  <c r="AJ323" i="1" s="1"/>
  <c r="P324" i="1"/>
  <c r="AJ324" i="1" s="1"/>
  <c r="P325" i="1"/>
  <c r="P326" i="1"/>
  <c r="AJ326" i="1" s="1"/>
  <c r="P327" i="1"/>
  <c r="AJ327" i="1" s="1"/>
  <c r="P328" i="1"/>
  <c r="P329" i="1"/>
  <c r="P330" i="1"/>
  <c r="AJ330" i="1" s="1"/>
  <c r="P331" i="1"/>
  <c r="P332" i="1"/>
  <c r="AI333" i="1"/>
  <c r="P333" i="1"/>
  <c r="AJ333" i="1" s="1"/>
  <c r="P334" i="1"/>
  <c r="AJ334" i="1" s="1"/>
  <c r="P335" i="1"/>
  <c r="AM335" i="1" s="1"/>
  <c r="P336" i="1"/>
  <c r="P337" i="1"/>
  <c r="AJ337" i="1" s="1"/>
  <c r="P338" i="1"/>
  <c r="P339" i="1"/>
  <c r="P340" i="1"/>
  <c r="AJ340" i="1" s="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M132" i="1" s="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M156" i="1" s="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M203" i="1" s="1"/>
  <c r="AD204" i="1"/>
  <c r="AD205" i="1"/>
  <c r="AM205" i="1" s="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M261" i="1" s="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M289" i="1" s="1"/>
  <c r="AD290" i="1"/>
  <c r="AD291" i="1"/>
  <c r="AD292" i="1"/>
  <c r="AD293" i="1"/>
  <c r="AD294" i="1"/>
  <c r="AD295" i="1"/>
  <c r="AD296" i="1"/>
  <c r="AD297" i="1"/>
  <c r="AD298" i="1"/>
  <c r="AD299" i="1"/>
  <c r="AD300" i="1"/>
  <c r="AD301" i="1"/>
  <c r="AM301" i="1" s="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M325" i="1" s="1"/>
  <c r="AD326" i="1"/>
  <c r="AD327" i="1"/>
  <c r="AD328" i="1"/>
  <c r="AD329" i="1"/>
  <c r="AD330" i="1"/>
  <c r="AD331" i="1"/>
  <c r="AD332" i="1"/>
  <c r="AD333" i="1"/>
  <c r="AD334" i="1"/>
  <c r="AD335" i="1"/>
  <c r="AD336" i="1"/>
  <c r="AM336" i="1" s="1"/>
  <c r="AD337" i="1"/>
  <c r="AD338" i="1"/>
  <c r="AD339" i="1"/>
  <c r="AD340" i="1"/>
  <c r="Q105" i="1"/>
  <c r="N106" i="1"/>
  <c r="Q106" i="1"/>
  <c r="N107" i="1"/>
  <c r="Q107" i="1"/>
  <c r="S108" i="1"/>
  <c r="L108" i="1" s="1"/>
  <c r="N108" i="1"/>
  <c r="Q108" i="1"/>
  <c r="N109" i="1"/>
  <c r="Q109" i="1"/>
  <c r="L110" i="1"/>
  <c r="N110" i="1"/>
  <c r="Q110" i="1"/>
  <c r="N111" i="1"/>
  <c r="Q111" i="1"/>
  <c r="S112" i="1"/>
  <c r="L112" i="1" s="1"/>
  <c r="N112" i="1"/>
  <c r="Q112" i="1"/>
  <c r="N113" i="1"/>
  <c r="Q113" i="1"/>
  <c r="L114" i="1"/>
  <c r="N114" i="1"/>
  <c r="Q114" i="1"/>
  <c r="N115" i="1"/>
  <c r="Q115" i="1"/>
  <c r="S116" i="1"/>
  <c r="L116" i="1" s="1"/>
  <c r="N116" i="1"/>
  <c r="Q116" i="1"/>
  <c r="L117" i="1"/>
  <c r="N117" i="1"/>
  <c r="Q117" i="1"/>
  <c r="L118" i="1"/>
  <c r="N118" i="1"/>
  <c r="Q118" i="1"/>
  <c r="S119" i="1"/>
  <c r="L119" i="1"/>
  <c r="N119" i="1"/>
  <c r="Q119" i="1"/>
  <c r="S120" i="1"/>
  <c r="L120" i="1"/>
  <c r="Q120" i="1"/>
  <c r="Q121" i="1"/>
  <c r="S122" i="1"/>
  <c r="L122" i="1" s="1"/>
  <c r="N122" i="1"/>
  <c r="Q122" i="1"/>
  <c r="Q123" i="1"/>
  <c r="N124" i="1"/>
  <c r="Q124" i="1"/>
  <c r="N125" i="1"/>
  <c r="Q125" i="1"/>
  <c r="Q126" i="1"/>
  <c r="N127" i="1"/>
  <c r="Q127" i="1"/>
  <c r="N128" i="1"/>
  <c r="Q128" i="1"/>
  <c r="N129" i="1"/>
  <c r="Q129" i="1"/>
  <c r="N130" i="1"/>
  <c r="Q130" i="1"/>
  <c r="S131" i="1"/>
  <c r="L131" i="1" s="1"/>
  <c r="N131" i="1"/>
  <c r="Q131" i="1"/>
  <c r="N132" i="1"/>
  <c r="Q132" i="1"/>
  <c r="N133" i="1"/>
  <c r="Q133" i="1"/>
  <c r="S134" i="1"/>
  <c r="L134" i="1" s="1"/>
  <c r="N134" i="1"/>
  <c r="Q134" i="1"/>
  <c r="N135" i="1"/>
  <c r="Q135" i="1"/>
  <c r="N136" i="1"/>
  <c r="Q136" i="1"/>
  <c r="N137" i="1"/>
  <c r="Q137" i="1"/>
  <c r="S138" i="1"/>
  <c r="L138" i="1" s="1"/>
  <c r="N138" i="1"/>
  <c r="Q138" i="1"/>
  <c r="S139" i="1"/>
  <c r="L139" i="1" s="1"/>
  <c r="N139" i="1"/>
  <c r="Q139" i="1"/>
  <c r="S140" i="1"/>
  <c r="L140" i="1" s="1"/>
  <c r="N140" i="1"/>
  <c r="Q140" i="1"/>
  <c r="S141" i="1"/>
  <c r="L141" i="1" s="1"/>
  <c r="N141" i="1"/>
  <c r="Q141" i="1"/>
  <c r="N142" i="1"/>
  <c r="Q142" i="1"/>
  <c r="N143" i="1"/>
  <c r="Q143" i="1"/>
  <c r="S144" i="1"/>
  <c r="L144" i="1" s="1"/>
  <c r="N144" i="1"/>
  <c r="Q144" i="1"/>
  <c r="S145" i="1"/>
  <c r="L145" i="1" s="1"/>
  <c r="N145" i="1"/>
  <c r="Q145" i="1"/>
  <c r="N146" i="1"/>
  <c r="Q146" i="1"/>
  <c r="S147" i="1"/>
  <c r="L147" i="1" s="1"/>
  <c r="N147" i="1"/>
  <c r="Q147" i="1"/>
  <c r="S148" i="1"/>
  <c r="L148" i="1" s="1"/>
  <c r="N148" i="1"/>
  <c r="Q148" i="1"/>
  <c r="N149" i="1"/>
  <c r="Q149" i="1"/>
  <c r="S150" i="1"/>
  <c r="L150" i="1" s="1"/>
  <c r="N150" i="1"/>
  <c r="Q150" i="1"/>
  <c r="S151" i="1"/>
  <c r="L151" i="1" s="1"/>
  <c r="N151" i="1"/>
  <c r="Q151" i="1"/>
  <c r="N152" i="1"/>
  <c r="Q152" i="1"/>
  <c r="S153" i="1"/>
  <c r="L153" i="1" s="1"/>
  <c r="N153" i="1"/>
  <c r="Q153" i="1"/>
  <c r="N154" i="1"/>
  <c r="Q154" i="1"/>
  <c r="S155" i="1"/>
  <c r="L155" i="1" s="1"/>
  <c r="N155" i="1"/>
  <c r="Q155" i="1"/>
  <c r="N156" i="1"/>
  <c r="Q156" i="1"/>
  <c r="S157" i="1"/>
  <c r="L157" i="1" s="1"/>
  <c r="N157" i="1"/>
  <c r="Q157" i="1"/>
  <c r="S158" i="1"/>
  <c r="L158" i="1" s="1"/>
  <c r="N158" i="1"/>
  <c r="Q158" i="1"/>
  <c r="N159" i="1"/>
  <c r="Q159" i="1"/>
  <c r="S160" i="1"/>
  <c r="L160" i="1" s="1"/>
  <c r="N160" i="1"/>
  <c r="Q160" i="1"/>
  <c r="N161" i="1"/>
  <c r="Q161" i="1"/>
  <c r="N162" i="1"/>
  <c r="Q162" i="1"/>
  <c r="S163" i="1"/>
  <c r="L163" i="1" s="1"/>
  <c r="N163" i="1"/>
  <c r="Q163" i="1"/>
  <c r="S164" i="1"/>
  <c r="L164" i="1" s="1"/>
  <c r="N164" i="1"/>
  <c r="Q164" i="1"/>
  <c r="S165" i="1"/>
  <c r="N165" i="1"/>
  <c r="Q165" i="1"/>
  <c r="N166" i="1"/>
  <c r="Q166" i="1"/>
  <c r="S167" i="1"/>
  <c r="L167" i="1" s="1"/>
  <c r="N167" i="1"/>
  <c r="Q167" i="1"/>
  <c r="S168" i="1"/>
  <c r="L168" i="1" s="1"/>
  <c r="N168" i="1"/>
  <c r="Q168" i="1"/>
  <c r="S169" i="1"/>
  <c r="L169" i="1" s="1"/>
  <c r="N169" i="1"/>
  <c r="Q169" i="1"/>
  <c r="N170" i="1"/>
  <c r="Q170" i="1"/>
  <c r="S171" i="1"/>
  <c r="L171" i="1" s="1"/>
  <c r="N171" i="1"/>
  <c r="Q171" i="1"/>
  <c r="S172" i="1"/>
  <c r="L172" i="1" s="1"/>
  <c r="N172" i="1"/>
  <c r="Q172" i="1"/>
  <c r="N173" i="1"/>
  <c r="Q173" i="1"/>
  <c r="S174" i="1"/>
  <c r="L174" i="1" s="1"/>
  <c r="N174" i="1"/>
  <c r="Q174" i="1"/>
  <c r="N175" i="1"/>
  <c r="Q175" i="1"/>
  <c r="N176" i="1"/>
  <c r="Q176" i="1"/>
  <c r="N177" i="1"/>
  <c r="Q177" i="1"/>
  <c r="N178" i="1"/>
  <c r="Q178" i="1"/>
  <c r="N179" i="1"/>
  <c r="Q179" i="1"/>
  <c r="S180" i="1"/>
  <c r="L180" i="1" s="1"/>
  <c r="N180" i="1"/>
  <c r="Q180" i="1"/>
  <c r="N181" i="1"/>
  <c r="Q181" i="1"/>
  <c r="S182" i="1"/>
  <c r="L182" i="1" s="1"/>
  <c r="N182" i="1"/>
  <c r="Q182" i="1"/>
  <c r="N183" i="1"/>
  <c r="Q183" i="1"/>
  <c r="N184" i="1"/>
  <c r="Q184" i="1"/>
  <c r="N185" i="1"/>
  <c r="Q185" i="1"/>
  <c r="S186" i="1"/>
  <c r="N186" i="1"/>
  <c r="Q186" i="1"/>
  <c r="N187" i="1"/>
  <c r="Q187" i="1"/>
  <c r="S188" i="1"/>
  <c r="N188" i="1"/>
  <c r="Q188" i="1"/>
  <c r="S189" i="1"/>
  <c r="L189" i="1" s="1"/>
  <c r="N189" i="1"/>
  <c r="Q189" i="1"/>
  <c r="N190" i="1"/>
  <c r="Q190" i="1"/>
  <c r="N191" i="1"/>
  <c r="Q191" i="1"/>
  <c r="N192" i="1"/>
  <c r="Q192" i="1"/>
  <c r="S193" i="1"/>
  <c r="L193" i="1" s="1"/>
  <c r="N193" i="1"/>
  <c r="Q193" i="1"/>
  <c r="N194" i="1"/>
  <c r="Q194" i="1"/>
  <c r="N195" i="1"/>
  <c r="Q195" i="1"/>
  <c r="N196" i="1"/>
  <c r="Q196" i="1"/>
  <c r="N197" i="1"/>
  <c r="Q197" i="1"/>
  <c r="N198" i="1"/>
  <c r="Q198" i="1"/>
  <c r="N199" i="1"/>
  <c r="Q199" i="1"/>
  <c r="N200" i="1"/>
  <c r="Q200" i="1"/>
  <c r="S201" i="1"/>
  <c r="L201" i="1" s="1"/>
  <c r="N201" i="1"/>
  <c r="Q201" i="1"/>
  <c r="N202" i="1"/>
  <c r="Q202" i="1"/>
  <c r="N203" i="1"/>
  <c r="Q203" i="1"/>
  <c r="N204" i="1"/>
  <c r="Q204" i="1"/>
  <c r="N205" i="1"/>
  <c r="Q205" i="1"/>
  <c r="N206" i="1"/>
  <c r="Q206" i="1"/>
  <c r="N207" i="1"/>
  <c r="Q207" i="1"/>
  <c r="N208" i="1"/>
  <c r="Q208" i="1"/>
  <c r="N209" i="1"/>
  <c r="Q209" i="1"/>
  <c r="N210" i="1"/>
  <c r="Q210" i="1"/>
  <c r="S211" i="1"/>
  <c r="L211" i="1" s="1"/>
  <c r="N211" i="1"/>
  <c r="Q211" i="1"/>
  <c r="N212" i="1"/>
  <c r="Q212" i="1"/>
  <c r="S213" i="1"/>
  <c r="L213" i="1" s="1"/>
  <c r="N213" i="1"/>
  <c r="Q213" i="1"/>
  <c r="N214" i="1"/>
  <c r="Q214" i="1"/>
  <c r="N215" i="1"/>
  <c r="Q215" i="1"/>
  <c r="N216" i="1"/>
  <c r="Q216" i="1"/>
  <c r="S217" i="1"/>
  <c r="L217" i="1" s="1"/>
  <c r="N217" i="1"/>
  <c r="Q217" i="1"/>
  <c r="S218" i="1"/>
  <c r="L218" i="1" s="1"/>
  <c r="N218" i="1"/>
  <c r="Q218" i="1"/>
  <c r="N219" i="1"/>
  <c r="Q219" i="1"/>
  <c r="N220" i="1"/>
  <c r="Q220" i="1"/>
  <c r="N221" i="1"/>
  <c r="Q221" i="1"/>
  <c r="S222" i="1"/>
  <c r="L222" i="1" s="1"/>
  <c r="N222" i="1"/>
  <c r="Q222" i="1"/>
  <c r="S223" i="1"/>
  <c r="L223" i="1" s="1"/>
  <c r="N223" i="1"/>
  <c r="Q223" i="1"/>
  <c r="N224" i="1"/>
  <c r="Q224" i="1"/>
  <c r="S225" i="1"/>
  <c r="L225" i="1" s="1"/>
  <c r="N225" i="1"/>
  <c r="Q225" i="1"/>
  <c r="S226" i="1"/>
  <c r="L226" i="1" s="1"/>
  <c r="N226" i="1"/>
  <c r="Q226" i="1"/>
  <c r="S227" i="1"/>
  <c r="L227" i="1" s="1"/>
  <c r="N227" i="1"/>
  <c r="Q227" i="1"/>
  <c r="S228" i="1"/>
  <c r="L228" i="1" s="1"/>
  <c r="N228" i="1"/>
  <c r="Q228" i="1"/>
  <c r="N229" i="1"/>
  <c r="Q229" i="1"/>
  <c r="S230" i="1"/>
  <c r="L230" i="1" s="1"/>
  <c r="N230" i="1"/>
  <c r="Q230" i="1"/>
  <c r="S231" i="1"/>
  <c r="L231" i="1" s="1"/>
  <c r="N231" i="1"/>
  <c r="Q231" i="1"/>
  <c r="N232" i="1"/>
  <c r="Q232" i="1"/>
  <c r="N233" i="1"/>
  <c r="Q233" i="1"/>
  <c r="N234" i="1"/>
  <c r="Q234" i="1"/>
  <c r="S235" i="1"/>
  <c r="L235" i="1" s="1"/>
  <c r="N235" i="1"/>
  <c r="Q235" i="1"/>
  <c r="N236" i="1"/>
  <c r="Q236" i="1"/>
  <c r="S237" i="1"/>
  <c r="L237" i="1" s="1"/>
  <c r="N237" i="1"/>
  <c r="Q237" i="1"/>
  <c r="S238" i="1"/>
  <c r="L238" i="1" s="1"/>
  <c r="N238" i="1"/>
  <c r="Q238" i="1"/>
  <c r="S239" i="1"/>
  <c r="L239" i="1" s="1"/>
  <c r="N239" i="1"/>
  <c r="Q239" i="1"/>
  <c r="S240" i="1"/>
  <c r="L240" i="1" s="1"/>
  <c r="N240" i="1"/>
  <c r="Q240" i="1"/>
  <c r="N241" i="1"/>
  <c r="Q241" i="1"/>
  <c r="N242" i="1"/>
  <c r="Q242" i="1"/>
  <c r="S243" i="1"/>
  <c r="L243" i="1" s="1"/>
  <c r="N243" i="1"/>
  <c r="Q243" i="1"/>
  <c r="S244" i="1"/>
  <c r="L244" i="1" s="1"/>
  <c r="N244" i="1"/>
  <c r="Q244" i="1"/>
  <c r="N245" i="1"/>
  <c r="Q245" i="1"/>
  <c r="N246" i="1"/>
  <c r="Q246" i="1"/>
  <c r="N247" i="1"/>
  <c r="Q247" i="1"/>
  <c r="N248" i="1"/>
  <c r="Q248" i="1"/>
  <c r="S249" i="1"/>
  <c r="L249" i="1" s="1"/>
  <c r="N249" i="1"/>
  <c r="Q249" i="1"/>
  <c r="N250" i="1"/>
  <c r="Q250" i="1"/>
  <c r="N251" i="1"/>
  <c r="Q251" i="1"/>
  <c r="S252" i="1"/>
  <c r="L252" i="1" s="1"/>
  <c r="N252" i="1"/>
  <c r="Q252" i="1"/>
  <c r="S253" i="1"/>
  <c r="L253" i="1" s="1"/>
  <c r="N253" i="1"/>
  <c r="Q253" i="1"/>
  <c r="N254" i="1"/>
  <c r="Q254" i="1"/>
  <c r="S255" i="1"/>
  <c r="L255" i="1" s="1"/>
  <c r="N255" i="1"/>
  <c r="Q255" i="1"/>
  <c r="N256" i="1"/>
  <c r="Q256" i="1"/>
  <c r="S257" i="1"/>
  <c r="L257" i="1" s="1"/>
  <c r="N257" i="1"/>
  <c r="Q257" i="1"/>
  <c r="S258" i="1"/>
  <c r="L258" i="1" s="1"/>
  <c r="N258" i="1"/>
  <c r="Q258" i="1"/>
  <c r="S259" i="1"/>
  <c r="L259" i="1" s="1"/>
  <c r="N259" i="1"/>
  <c r="Q259" i="1"/>
  <c r="S260" i="1"/>
  <c r="L260" i="1" s="1"/>
  <c r="N260" i="1"/>
  <c r="Q260" i="1"/>
  <c r="S261" i="1"/>
  <c r="L261" i="1" s="1"/>
  <c r="N261" i="1"/>
  <c r="Q261" i="1"/>
  <c r="N262" i="1"/>
  <c r="Q262" i="1"/>
  <c r="N263" i="1"/>
  <c r="Q263" i="1"/>
  <c r="N264" i="1"/>
  <c r="Q264" i="1"/>
  <c r="S265" i="1"/>
  <c r="L265" i="1" s="1"/>
  <c r="N265" i="1"/>
  <c r="Q265" i="1"/>
  <c r="N266" i="1"/>
  <c r="Q266" i="1"/>
  <c r="S267" i="1"/>
  <c r="L267" i="1" s="1"/>
  <c r="N267" i="1"/>
  <c r="Q267" i="1"/>
  <c r="N268" i="1"/>
  <c r="Q268" i="1"/>
  <c r="N269" i="1"/>
  <c r="Q269" i="1"/>
  <c r="N270" i="1"/>
  <c r="Q270" i="1"/>
  <c r="N271" i="1"/>
  <c r="Q271" i="1"/>
  <c r="N272" i="1"/>
  <c r="Q272" i="1"/>
  <c r="S273" i="1"/>
  <c r="L273" i="1" s="1"/>
  <c r="N273" i="1"/>
  <c r="Q273" i="1"/>
  <c r="N274" i="1"/>
  <c r="Q274" i="1"/>
  <c r="S275" i="1"/>
  <c r="L275" i="1" s="1"/>
  <c r="N275" i="1"/>
  <c r="Q275" i="1"/>
  <c r="S276" i="1"/>
  <c r="L276" i="1" s="1"/>
  <c r="N276" i="1"/>
  <c r="Q276" i="1"/>
  <c r="S277" i="1"/>
  <c r="L277" i="1" s="1"/>
  <c r="N277" i="1"/>
  <c r="Q277" i="1"/>
  <c r="N278" i="1"/>
  <c r="Q278" i="1"/>
  <c r="N279" i="1"/>
  <c r="Q279" i="1"/>
  <c r="N280" i="1"/>
  <c r="Q280" i="1"/>
  <c r="S281" i="1"/>
  <c r="L281" i="1" s="1"/>
  <c r="N281" i="1"/>
  <c r="Q281" i="1"/>
  <c r="N282" i="1"/>
  <c r="Q282" i="1"/>
  <c r="N283" i="1"/>
  <c r="Q283" i="1"/>
  <c r="N284" i="1"/>
  <c r="Q284" i="1"/>
  <c r="N285" i="1"/>
  <c r="Q285" i="1"/>
  <c r="N286" i="1"/>
  <c r="Q286" i="1"/>
  <c r="S287" i="1"/>
  <c r="L287" i="1" s="1"/>
  <c r="N287" i="1"/>
  <c r="Q287" i="1"/>
  <c r="S288" i="1"/>
  <c r="L288" i="1" s="1"/>
  <c r="N288" i="1"/>
  <c r="Q288" i="1"/>
  <c r="S289" i="1"/>
  <c r="L289" i="1" s="1"/>
  <c r="N289" i="1"/>
  <c r="Q289" i="1"/>
  <c r="N290" i="1"/>
  <c r="Q290" i="1"/>
  <c r="S291" i="1"/>
  <c r="L291" i="1" s="1"/>
  <c r="N291" i="1"/>
  <c r="Q291" i="1"/>
  <c r="S292" i="1"/>
  <c r="L292" i="1" s="1"/>
  <c r="N292" i="1"/>
  <c r="Q292" i="1"/>
  <c r="N293" i="1"/>
  <c r="Q293" i="1"/>
  <c r="N294" i="1"/>
  <c r="Q294" i="1"/>
  <c r="N295" i="1"/>
  <c r="Q295" i="1"/>
  <c r="N296" i="1"/>
  <c r="Q296" i="1"/>
  <c r="S297" i="1"/>
  <c r="L297" i="1" s="1"/>
  <c r="N297" i="1"/>
  <c r="Q297" i="1"/>
  <c r="N298" i="1"/>
  <c r="Q298" i="1"/>
  <c r="S299" i="1"/>
  <c r="L299" i="1" s="1"/>
  <c r="N299" i="1"/>
  <c r="Q299" i="1"/>
  <c r="N300" i="1"/>
  <c r="Q300" i="1"/>
  <c r="N301" i="1"/>
  <c r="Q301" i="1"/>
  <c r="N302" i="1"/>
  <c r="Q302" i="1"/>
  <c r="S303" i="1"/>
  <c r="L303" i="1" s="1"/>
  <c r="N303" i="1"/>
  <c r="Q303" i="1"/>
  <c r="N304" i="1"/>
  <c r="Q304" i="1"/>
  <c r="S305" i="1"/>
  <c r="L305" i="1" s="1"/>
  <c r="N305" i="1"/>
  <c r="Q305" i="1"/>
  <c r="N306" i="1"/>
  <c r="Q306" i="1"/>
  <c r="S307" i="1"/>
  <c r="L307" i="1" s="1"/>
  <c r="N307" i="1"/>
  <c r="Q307" i="1"/>
  <c r="N308" i="1"/>
  <c r="Q308" i="1"/>
  <c r="S309" i="1"/>
  <c r="L309" i="1" s="1"/>
  <c r="N309" i="1"/>
  <c r="Q309" i="1"/>
  <c r="S310" i="1"/>
  <c r="L310" i="1" s="1"/>
  <c r="N310" i="1"/>
  <c r="Q310" i="1"/>
  <c r="S311" i="1"/>
  <c r="L311" i="1" s="1"/>
  <c r="N311" i="1"/>
  <c r="Q311" i="1"/>
  <c r="S312" i="1"/>
  <c r="L312" i="1" s="1"/>
  <c r="N312" i="1"/>
  <c r="Q312" i="1"/>
  <c r="S313" i="1"/>
  <c r="L313" i="1" s="1"/>
  <c r="N313" i="1"/>
  <c r="Q313" i="1"/>
  <c r="S314" i="1"/>
  <c r="L314" i="1" s="1"/>
  <c r="N314" i="1"/>
  <c r="Q314" i="1"/>
  <c r="N315" i="1"/>
  <c r="Q315" i="1"/>
  <c r="N316" i="1"/>
  <c r="Q316" i="1"/>
  <c r="S317" i="1"/>
  <c r="L317" i="1" s="1"/>
  <c r="N317" i="1"/>
  <c r="Q317" i="1"/>
  <c r="N318" i="1"/>
  <c r="Q318" i="1"/>
  <c r="S319" i="1"/>
  <c r="L319" i="1" s="1"/>
  <c r="N319" i="1"/>
  <c r="Q319" i="1"/>
  <c r="N320" i="1"/>
  <c r="Q320" i="1"/>
  <c r="S321" i="1"/>
  <c r="L321" i="1" s="1"/>
  <c r="N321" i="1"/>
  <c r="Q321" i="1"/>
  <c r="N322" i="1"/>
  <c r="Q322" i="1"/>
  <c r="S323" i="1"/>
  <c r="L323" i="1" s="1"/>
  <c r="N323" i="1"/>
  <c r="Q323" i="1"/>
  <c r="N324" i="1"/>
  <c r="Q324" i="1"/>
  <c r="N325" i="1"/>
  <c r="Q325" i="1"/>
  <c r="N326" i="1"/>
  <c r="Q326" i="1"/>
  <c r="N327" i="1"/>
  <c r="Q327" i="1"/>
  <c r="S328" i="1"/>
  <c r="L328" i="1" s="1"/>
  <c r="N328" i="1"/>
  <c r="Q328" i="1"/>
  <c r="N329" i="1"/>
  <c r="Q329" i="1"/>
  <c r="S330" i="1"/>
  <c r="L330" i="1" s="1"/>
  <c r="N330" i="1"/>
  <c r="Q330" i="1"/>
  <c r="S331" i="1"/>
  <c r="L331" i="1" s="1"/>
  <c r="N331" i="1"/>
  <c r="Q331" i="1"/>
  <c r="N332" i="1"/>
  <c r="Q332" i="1"/>
  <c r="S333" i="1"/>
  <c r="L333" i="1" s="1"/>
  <c r="N333" i="1"/>
  <c r="Q333" i="1"/>
  <c r="N334" i="1"/>
  <c r="Q334" i="1"/>
  <c r="N335" i="1"/>
  <c r="Q335" i="1"/>
  <c r="N336" i="1"/>
  <c r="Q336" i="1"/>
  <c r="S337" i="1"/>
  <c r="L337" i="1" s="1"/>
  <c r="N337" i="1"/>
  <c r="Q337" i="1"/>
  <c r="S338" i="1"/>
  <c r="L338" i="1" s="1"/>
  <c r="N338" i="1"/>
  <c r="Q338" i="1"/>
  <c r="S339" i="1"/>
  <c r="L339" i="1" s="1"/>
  <c r="N339" i="1"/>
  <c r="Q339" i="1"/>
  <c r="N340" i="1"/>
  <c r="Q340" i="1"/>
  <c r="S104" i="1"/>
  <c r="L104" i="1" s="1"/>
  <c r="Q104" i="1"/>
  <c r="N104" i="1"/>
  <c r="Q103" i="1"/>
  <c r="N103" i="1"/>
  <c r="AJ96" i="1"/>
  <c r="AQ342" i="1"/>
  <c r="AR342" i="1"/>
  <c r="AS342" i="1"/>
  <c r="AJ254" i="1"/>
  <c r="AI210" i="1"/>
  <c r="S176" i="1"/>
  <c r="L176" i="1" s="1"/>
  <c r="S325" i="1"/>
  <c r="L325" i="1" s="1"/>
  <c r="S269" i="1"/>
  <c r="L269" i="1" s="1"/>
  <c r="S232" i="1"/>
  <c r="L232" i="1" s="1"/>
  <c r="S224" i="1"/>
  <c r="L224" i="1" s="1"/>
  <c r="S197" i="1"/>
  <c r="L197" i="1" s="1"/>
  <c r="AI143" i="1"/>
  <c r="AJ138" i="1"/>
  <c r="S280" i="1"/>
  <c r="L280" i="1" s="1"/>
  <c r="S278" i="1"/>
  <c r="L278" i="1" s="1"/>
  <c r="S241" i="1"/>
  <c r="L241" i="1" s="1"/>
  <c r="S173" i="1"/>
  <c r="L173" i="1" s="1"/>
  <c r="S152" i="1"/>
  <c r="L152" i="1" s="1"/>
  <c r="S142" i="1"/>
  <c r="L142" i="1" s="1"/>
  <c r="AJ331" i="1"/>
  <c r="P120" i="1"/>
  <c r="AJ120" i="1" s="1"/>
  <c r="AI215" i="1"/>
  <c r="N120" i="1"/>
  <c r="AJ283" i="1"/>
  <c r="S283" i="1"/>
  <c r="L283" i="1" s="1"/>
  <c r="S220" i="1"/>
  <c r="L220" i="1" s="1"/>
  <c r="S209" i="1"/>
  <c r="L209" i="1" s="1"/>
  <c r="S205" i="1"/>
  <c r="L205" i="1" s="1"/>
  <c r="S156" i="1"/>
  <c r="L156" i="1" s="1"/>
  <c r="S136" i="1"/>
  <c r="L136" i="1" s="1"/>
  <c r="S132" i="1"/>
  <c r="L132" i="1" s="1"/>
  <c r="S128" i="1"/>
  <c r="L128" i="1" s="1"/>
  <c r="S126" i="1"/>
  <c r="L126" i="1" s="1"/>
  <c r="S335" i="1"/>
  <c r="L335" i="1" s="1"/>
  <c r="S296" i="1"/>
  <c r="L296" i="1" s="1"/>
  <c r="S294" i="1"/>
  <c r="L294" i="1" s="1"/>
  <c r="S290" i="1"/>
  <c r="L290" i="1" s="1"/>
  <c r="S264" i="1"/>
  <c r="L264" i="1" s="1"/>
  <c r="S262" i="1"/>
  <c r="L262" i="1" s="1"/>
  <c r="S229" i="1"/>
  <c r="L229" i="1" s="1"/>
  <c r="S221" i="1"/>
  <c r="L221" i="1" s="1"/>
  <c r="S219" i="1"/>
  <c r="L219" i="1" s="1"/>
  <c r="S146" i="1"/>
  <c r="L146" i="1" s="1"/>
  <c r="S301" i="1"/>
  <c r="L301" i="1" s="1"/>
  <c r="S284" i="1"/>
  <c r="L284" i="1" s="1"/>
  <c r="S282" i="1"/>
  <c r="L282" i="1" s="1"/>
  <c r="S215" i="1"/>
  <c r="L215" i="1" s="1"/>
  <c r="S181" i="1"/>
  <c r="L181" i="1" s="1"/>
  <c r="S179" i="1"/>
  <c r="L179" i="1" s="1"/>
  <c r="S127" i="1"/>
  <c r="L127" i="1" s="1"/>
  <c r="S123" i="1"/>
  <c r="L123" i="1" s="1"/>
  <c r="S110" i="1"/>
  <c r="S106" i="1"/>
  <c r="L106" i="1" s="1"/>
  <c r="S300" i="1"/>
  <c r="L300" i="1" s="1"/>
  <c r="S285" i="1"/>
  <c r="L285" i="1" s="1"/>
  <c r="S118" i="1"/>
  <c r="S212" i="1"/>
  <c r="L212" i="1" s="1"/>
  <c r="S210" i="1"/>
  <c r="L210" i="1" s="1"/>
  <c r="L188" i="1"/>
  <c r="L186" i="1"/>
  <c r="S184" i="1"/>
  <c r="L184" i="1" s="1"/>
  <c r="AJ336" i="1"/>
  <c r="AJ318" i="1"/>
  <c r="S326" i="1"/>
  <c r="L326" i="1" s="1"/>
  <c r="S316" i="1"/>
  <c r="L316" i="1" s="1"/>
  <c r="S279" i="1"/>
  <c r="L279" i="1" s="1"/>
  <c r="S274" i="1"/>
  <c r="L274" i="1" s="1"/>
  <c r="S191" i="1"/>
  <c r="L191" i="1" s="1"/>
  <c r="S124" i="1"/>
  <c r="L124" i="1" s="1"/>
  <c r="AJ243" i="1"/>
  <c r="AJ135" i="1"/>
  <c r="S103" i="1"/>
  <c r="L103" i="1" s="1"/>
  <c r="S236" i="1"/>
  <c r="L236" i="1" s="1"/>
  <c r="AJ335" i="1"/>
  <c r="S286" i="1"/>
  <c r="L286" i="1" s="1"/>
  <c r="S250" i="1"/>
  <c r="L250" i="1" s="1"/>
  <c r="S248" i="1"/>
  <c r="L248" i="1" s="1"/>
  <c r="S233" i="1"/>
  <c r="L233" i="1" s="1"/>
  <c r="S200" i="1"/>
  <c r="L200" i="1" s="1"/>
  <c r="S198" i="1"/>
  <c r="L198" i="1" s="1"/>
  <c r="L165" i="1"/>
  <c r="AJ202" i="1"/>
  <c r="AI298" i="1"/>
  <c r="AI266" i="1"/>
  <c r="AI170" i="1"/>
  <c r="S115" i="1"/>
  <c r="L115" i="1" s="1"/>
  <c r="S332" i="1"/>
  <c r="L332" i="1" s="1"/>
  <c r="S298" i="1"/>
  <c r="L298" i="1" s="1"/>
  <c r="S245" i="1"/>
  <c r="L245" i="1" s="1"/>
  <c r="S234" i="1"/>
  <c r="L234" i="1" s="1"/>
  <c r="AJ303" i="1"/>
  <c r="AJ227" i="1"/>
  <c r="S336" i="1"/>
  <c r="L336" i="1" s="1"/>
  <c r="S334" i="1"/>
  <c r="L334" i="1" s="1"/>
  <c r="S327" i="1"/>
  <c r="L327" i="1" s="1"/>
  <c r="S271" i="1"/>
  <c r="L271" i="1" s="1"/>
  <c r="S203" i="1"/>
  <c r="L203" i="1" s="1"/>
  <c r="S170" i="1"/>
  <c r="L170" i="1" s="1"/>
  <c r="AJ302" i="1"/>
  <c r="AJ171" i="1"/>
  <c r="S324" i="1"/>
  <c r="L324" i="1" s="1"/>
  <c r="S322" i="1"/>
  <c r="L322" i="1" s="1"/>
  <c r="S315" i="1"/>
  <c r="L315" i="1" s="1"/>
  <c r="S272" i="1"/>
  <c r="L272" i="1" s="1"/>
  <c r="S270" i="1"/>
  <c r="L270" i="1" s="1"/>
  <c r="S263" i="1"/>
  <c r="L263" i="1" s="1"/>
  <c r="S251" i="1"/>
  <c r="L251" i="1" s="1"/>
  <c r="S208" i="1"/>
  <c r="L208" i="1" s="1"/>
  <c r="S206" i="1"/>
  <c r="L206" i="1" s="1"/>
  <c r="S199" i="1"/>
  <c r="L199" i="1" s="1"/>
  <c r="S196" i="1"/>
  <c r="L196" i="1" s="1"/>
  <c r="S194" i="1"/>
  <c r="L194" i="1" s="1"/>
  <c r="S187" i="1"/>
  <c r="L187" i="1" s="1"/>
  <c r="S154" i="1"/>
  <c r="L154" i="1" s="1"/>
  <c r="S111" i="1"/>
  <c r="L111" i="1" s="1"/>
  <c r="N96" i="1"/>
  <c r="J98" i="1" s="1"/>
  <c r="P344" i="1" s="1"/>
  <c r="S320" i="1"/>
  <c r="L320" i="1" s="1"/>
  <c r="S318" i="1"/>
  <c r="L318" i="1" s="1"/>
  <c r="S308" i="1"/>
  <c r="L308" i="1" s="1"/>
  <c r="S306" i="1"/>
  <c r="L306" i="1" s="1"/>
  <c r="S254" i="1"/>
  <c r="L254" i="1" s="1"/>
  <c r="S247" i="1"/>
  <c r="L247" i="1" s="1"/>
  <c r="S242" i="1"/>
  <c r="L242" i="1" s="1"/>
  <c r="S192" i="1"/>
  <c r="L192" i="1" s="1"/>
  <c r="S190" i="1"/>
  <c r="L190" i="1" s="1"/>
  <c r="S183" i="1"/>
  <c r="L183" i="1" s="1"/>
  <c r="S135" i="1"/>
  <c r="L135" i="1" s="1"/>
  <c r="S117" i="1"/>
  <c r="S114" i="1"/>
  <c r="S216" i="1"/>
  <c r="L216" i="1" s="1"/>
  <c r="S214" i="1"/>
  <c r="L214" i="1" s="1"/>
  <c r="S207" i="1"/>
  <c r="L207" i="1" s="1"/>
  <c r="S204" i="1"/>
  <c r="L204" i="1" s="1"/>
  <c r="S202" i="1"/>
  <c r="L202" i="1" s="1"/>
  <c r="S195" i="1"/>
  <c r="L195" i="1" s="1"/>
  <c r="S162" i="1"/>
  <c r="L162" i="1" s="1"/>
  <c r="S130" i="1"/>
  <c r="L130" i="1" s="1"/>
  <c r="S177" i="1"/>
  <c r="L177" i="1" s="1"/>
  <c r="AJ239" i="1"/>
  <c r="AJ113" i="1"/>
  <c r="S175" i="1"/>
  <c r="L175" i="1" s="1"/>
  <c r="AJ188" i="1"/>
  <c r="S159" i="1"/>
  <c r="L159" i="1" s="1"/>
  <c r="AJ249" i="1"/>
  <c r="AJ178" i="1"/>
  <c r="AI329" i="1"/>
  <c r="AI313" i="1"/>
  <c r="AI281" i="1"/>
  <c r="AJ319" i="1"/>
  <c r="AJ328" i="1"/>
  <c r="S121" i="1"/>
  <c r="L121" i="1" s="1"/>
  <c r="AJ148" i="1"/>
  <c r="S161" i="1"/>
  <c r="L161" i="1" s="1"/>
  <c r="S143" i="1"/>
  <c r="L143" i="1" s="1"/>
  <c r="S125" i="1"/>
  <c r="L125" i="1" s="1"/>
  <c r="AJ289" i="1"/>
  <c r="S133" i="1"/>
  <c r="L133" i="1" s="1"/>
  <c r="S109" i="1"/>
  <c r="L109" i="1" s="1"/>
  <c r="S113" i="1"/>
  <c r="L113" i="1" s="1"/>
  <c r="AJ268" i="1"/>
  <c r="AJ245" i="1"/>
  <c r="AJ232" i="1"/>
  <c r="AJ132" i="1"/>
  <c r="AI225" i="1"/>
  <c r="AI209" i="1"/>
  <c r="AJ248" i="1"/>
  <c r="AJ128" i="1"/>
  <c r="S129" i="1"/>
  <c r="L129" i="1" s="1"/>
  <c r="S105" i="1"/>
  <c r="L105" i="1" s="1"/>
  <c r="AJ296" i="1"/>
  <c r="AI201" i="1"/>
  <c r="AJ185" i="1"/>
  <c r="AJ161" i="1"/>
  <c r="AW342" i="1"/>
  <c r="N121" i="1"/>
  <c r="S293" i="1"/>
  <c r="L293" i="1" s="1"/>
  <c r="AI241" i="1"/>
  <c r="AJ315" i="1"/>
  <c r="AI278" i="1"/>
  <c r="AJ172" i="1"/>
  <c r="AI277" i="1"/>
  <c r="AI258" i="1"/>
  <c r="AI218" i="1"/>
  <c r="S256" i="1"/>
  <c r="L256" i="1" s="1"/>
  <c r="AJ269" i="1"/>
  <c r="AJ166" i="1"/>
  <c r="AI307" i="1"/>
  <c r="AI300" i="1"/>
  <c r="AJ229" i="1"/>
  <c r="AJ225" i="1"/>
  <c r="AJ221" i="1"/>
  <c r="S295" i="1"/>
  <c r="L295" i="1" s="1"/>
  <c r="S246" i="1"/>
  <c r="L246" i="1" s="1"/>
  <c r="AJ213" i="1"/>
  <c r="AJ179" i="1"/>
  <c r="S268" i="1"/>
  <c r="L268" i="1" s="1"/>
  <c r="S340" i="1"/>
  <c r="L340" i="1" s="1"/>
  <c r="S137" i="1"/>
  <c r="L137" i="1" s="1"/>
  <c r="S304" i="1"/>
  <c r="L304" i="1" s="1"/>
  <c r="S266" i="1"/>
  <c r="L266" i="1" s="1"/>
  <c r="S178" i="1"/>
  <c r="L178" i="1" s="1"/>
  <c r="S166" i="1"/>
  <c r="L166" i="1"/>
  <c r="S149" i="1"/>
  <c r="L149" i="1" s="1"/>
  <c r="S329" i="1"/>
  <c r="L329" i="1" s="1"/>
  <c r="S302" i="1"/>
  <c r="L302" i="1" s="1"/>
  <c r="S185" i="1"/>
  <c r="L185" i="1" s="1"/>
  <c r="AJ118" i="1"/>
  <c r="AJ112" i="1"/>
  <c r="AJ104" i="1"/>
  <c r="AJ291" i="1"/>
  <c r="AJ329" i="1"/>
  <c r="AJ273" i="1"/>
  <c r="AJ184" i="1"/>
  <c r="AJ108" i="1"/>
  <c r="AI103" i="1"/>
  <c r="AJ272" i="1"/>
  <c r="AJ124" i="1"/>
  <c r="AM319" i="1"/>
  <c r="AJ309" i="1"/>
  <c r="AJ224" i="1"/>
  <c r="AJ203" i="1"/>
  <c r="AM159" i="1"/>
  <c r="AJ159" i="1"/>
  <c r="AJ255" i="1"/>
  <c r="AJ186" i="1"/>
  <c r="AM338" i="1"/>
  <c r="AJ338" i="1"/>
  <c r="AJ290" i="1"/>
  <c r="AJ212" i="1"/>
  <c r="AJ260" i="1"/>
  <c r="AM195" i="1"/>
  <c r="AJ195" i="1"/>
  <c r="AJ304" i="1"/>
  <c r="AJ220" i="1"/>
  <c r="AJ199" i="1"/>
  <c r="AM318" i="1"/>
  <c r="AM196" i="1"/>
  <c r="AJ137" i="1"/>
  <c r="AM113" i="1"/>
  <c r="AM264" i="1"/>
  <c r="AM254" i="1"/>
  <c r="AM207" i="1"/>
  <c r="AM202" i="1"/>
  <c r="AM185" i="1"/>
  <c r="AJ111" i="1"/>
  <c r="AM111" i="1"/>
  <c r="AM331" i="1"/>
  <c r="AM326" i="1"/>
  <c r="AM303" i="1"/>
  <c r="AM283" i="1"/>
  <c r="AL283" i="1" s="1"/>
  <c r="AK283" i="1" s="1"/>
  <c r="AM273" i="1"/>
  <c r="AM215" i="1"/>
  <c r="AM184" i="1"/>
  <c r="AM278" i="1"/>
  <c r="AM249" i="1"/>
  <c r="AM178" i="1"/>
  <c r="AM135" i="1"/>
  <c r="AL135" i="1" s="1"/>
  <c r="AK135" i="1" s="1"/>
  <c r="AJ116" i="1"/>
  <c r="AM116" i="1"/>
  <c r="AM292" i="1"/>
  <c r="AL292" i="1" s="1"/>
  <c r="AK292" i="1" s="1"/>
  <c r="AM282" i="1"/>
  <c r="AL282" i="1" s="1"/>
  <c r="AK282" i="1" s="1"/>
  <c r="AM244" i="1"/>
  <c r="AM218" i="1"/>
  <c r="AJ162" i="1"/>
  <c r="AM103" i="1"/>
  <c r="AI336" i="1"/>
  <c r="AM281" i="1"/>
  <c r="AM271" i="1"/>
  <c r="AM166" i="1"/>
  <c r="AJ144" i="1"/>
  <c r="AI340" i="1"/>
  <c r="AM256" i="1"/>
  <c r="AL256" i="1" s="1"/>
  <c r="AK256" i="1" s="1"/>
  <c r="AM230" i="1"/>
  <c r="AL230" i="1" s="1"/>
  <c r="AK230" i="1" s="1"/>
  <c r="AM225" i="1"/>
  <c r="AM209" i="1"/>
  <c r="AM153" i="1"/>
  <c r="AM130" i="1"/>
  <c r="AL130" i="1" s="1"/>
  <c r="AK130" i="1" s="1"/>
  <c r="AM183" i="1"/>
  <c r="AM177" i="1"/>
  <c r="AM172" i="1"/>
  <c r="AJ152" i="1"/>
  <c r="AM129" i="1"/>
  <c r="AI326" i="1"/>
  <c r="AI288" i="1"/>
  <c r="AI264" i="1"/>
  <c r="AI251" i="1"/>
  <c r="AI226" i="1"/>
  <c r="AI177" i="1"/>
  <c r="AI172" i="1"/>
  <c r="AI163" i="1"/>
  <c r="AI146" i="1"/>
  <c r="AI126" i="1"/>
  <c r="AJ325" i="1"/>
  <c r="AM115" i="1"/>
  <c r="AJ115" i="1"/>
  <c r="AI310" i="1"/>
  <c r="AI131" i="1"/>
  <c r="AI104" i="1"/>
  <c r="AM104" i="1"/>
  <c r="AJ339" i="1"/>
  <c r="AJ301" i="1"/>
  <c r="AJ295" i="1"/>
  <c r="AJ247" i="1"/>
  <c r="AI268" i="1"/>
  <c r="AM268" i="1"/>
  <c r="AI193" i="1"/>
  <c r="AM137" i="1"/>
  <c r="AI137" i="1"/>
  <c r="AJ308" i="1"/>
  <c r="AJ266" i="1"/>
  <c r="AM266" i="1"/>
  <c r="AJ259" i="1"/>
  <c r="AJ164" i="1"/>
  <c r="AI315" i="1"/>
  <c r="AM315" i="1"/>
  <c r="AI144" i="1"/>
  <c r="AM144" i="1"/>
  <c r="AJ208" i="1"/>
  <c r="AJ201" i="1"/>
  <c r="AM201" i="1"/>
  <c r="AJ190" i="1"/>
  <c r="AM190" i="1"/>
  <c r="AI321" i="1"/>
  <c r="AM321" i="1"/>
  <c r="AI213" i="1"/>
  <c r="AI206" i="1"/>
  <c r="AM206" i="1"/>
  <c r="AJ314" i="1"/>
  <c r="AJ214" i="1"/>
  <c r="AI335" i="1"/>
  <c r="AI280" i="1"/>
  <c r="AM280" i="1"/>
  <c r="AI250" i="1"/>
  <c r="AI242" i="1"/>
  <c r="AM242" i="1"/>
  <c r="AM234" i="1"/>
  <c r="AI234" i="1"/>
  <c r="AI227" i="1"/>
  <c r="AM227" i="1"/>
  <c r="AM106" i="1"/>
  <c r="AJ231" i="1"/>
  <c r="AM231" i="1"/>
  <c r="AJ226" i="1"/>
  <c r="AJ219" i="1"/>
  <c r="AM219" i="1"/>
  <c r="AJ103" i="1"/>
  <c r="AI161" i="1"/>
  <c r="AM161" i="1"/>
  <c r="AJ320" i="1"/>
  <c r="AI167" i="1"/>
  <c r="AI297" i="1"/>
  <c r="AM297" i="1"/>
  <c r="AM105" i="1"/>
  <c r="AJ332" i="1"/>
  <c r="AI180" i="1"/>
  <c r="AI156" i="1"/>
  <c r="AM149" i="1"/>
  <c r="AJ149" i="1"/>
  <c r="AI112" i="1"/>
  <c r="AI165" i="1"/>
  <c r="AM117" i="1"/>
  <c r="AM175" i="1"/>
  <c r="AH121" i="1"/>
  <c r="AI121" i="1" s="1"/>
  <c r="AM125" i="1"/>
  <c r="AL125" i="1" s="1"/>
  <c r="AK125" i="1" s="1"/>
  <c r="AM124" i="1"/>
  <c r="AM200" i="1" l="1"/>
  <c r="AL318" i="1"/>
  <c r="AK318" i="1" s="1"/>
  <c r="AJ288" i="1"/>
  <c r="AJ265" i="1"/>
  <c r="AL336" i="1"/>
  <c r="AK336" i="1" s="1"/>
  <c r="AM312" i="1"/>
  <c r="AM300" i="1"/>
  <c r="A91" i="1"/>
  <c r="AI260" i="1"/>
  <c r="AL209" i="1"/>
  <c r="AK209" i="1" s="1"/>
  <c r="AM241" i="1"/>
  <c r="AM274" i="1"/>
  <c r="AL274" i="1" s="1"/>
  <c r="AK274" i="1" s="1"/>
  <c r="AM262" i="1"/>
  <c r="AM250" i="1"/>
  <c r="AM226" i="1"/>
  <c r="AL273" i="1"/>
  <c r="AK273" i="1" s="1"/>
  <c r="AM187" i="1"/>
  <c r="AJ277" i="1"/>
  <c r="AL277" i="1" s="1"/>
  <c r="AK277" i="1" s="1"/>
  <c r="AL113" i="1"/>
  <c r="AK113" i="1" s="1"/>
  <c r="AN113" i="1" s="1"/>
  <c r="AM329" i="1"/>
  <c r="AL329" i="1" s="1"/>
  <c r="AK329" i="1" s="1"/>
  <c r="AM133" i="1"/>
  <c r="AM192" i="1"/>
  <c r="AL192" i="1" s="1"/>
  <c r="AK192" i="1" s="1"/>
  <c r="AM323" i="1"/>
  <c r="AL323" i="1" s="1"/>
  <c r="AK323" i="1" s="1"/>
  <c r="AJ133" i="1"/>
  <c r="AJ169" i="1"/>
  <c r="AM179" i="1"/>
  <c r="AM167" i="1"/>
  <c r="AM155" i="1"/>
  <c r="AM143" i="1"/>
  <c r="AM131" i="1"/>
  <c r="AM107" i="1"/>
  <c r="AM127" i="1"/>
  <c r="AL127" i="1" s="1"/>
  <c r="AK127" i="1" s="1"/>
  <c r="AM334" i="1"/>
  <c r="AM152" i="1"/>
  <c r="AL152" i="1" s="1"/>
  <c r="AK152" i="1" s="1"/>
  <c r="AM299" i="1"/>
  <c r="AL299" i="1" s="1"/>
  <c r="AK299" i="1" s="1"/>
  <c r="AM145" i="1"/>
  <c r="AM272" i="1"/>
  <c r="AI308" i="1"/>
  <c r="AM128" i="1"/>
  <c r="AM320" i="1"/>
  <c r="AL320" i="1" s="1"/>
  <c r="AK320" i="1" s="1"/>
  <c r="AM164" i="1"/>
  <c r="AL278" i="1"/>
  <c r="AK278" i="1" s="1"/>
  <c r="AM330" i="1"/>
  <c r="AM306" i="1"/>
  <c r="AL306" i="1" s="1"/>
  <c r="AK306" i="1" s="1"/>
  <c r="AM294" i="1"/>
  <c r="AM138" i="1"/>
  <c r="AL138" i="1" s="1"/>
  <c r="AK138" i="1" s="1"/>
  <c r="AM126" i="1"/>
  <c r="AM246" i="1"/>
  <c r="AM311" i="1"/>
  <c r="AM332" i="1"/>
  <c r="AM224" i="1"/>
  <c r="AM212" i="1"/>
  <c r="AM252" i="1"/>
  <c r="AL104" i="1"/>
  <c r="AK104" i="1" s="1"/>
  <c r="AM188" i="1"/>
  <c r="AL188" i="1" s="1"/>
  <c r="AK188" i="1" s="1"/>
  <c r="AM248" i="1"/>
  <c r="AL248" i="1" s="1"/>
  <c r="AK248" i="1" s="1"/>
  <c r="AL187" i="1"/>
  <c r="AK187" i="1" s="1"/>
  <c r="AM211" i="1"/>
  <c r="AL211" i="1" s="1"/>
  <c r="AK211" i="1" s="1"/>
  <c r="AL260" i="1"/>
  <c r="AK260" i="1" s="1"/>
  <c r="AM305" i="1"/>
  <c r="AM247" i="1"/>
  <c r="AL247" i="1" s="1"/>
  <c r="AK247" i="1" s="1"/>
  <c r="AM163" i="1"/>
  <c r="AL163" i="1" s="1"/>
  <c r="AK163" i="1" s="1"/>
  <c r="AM151" i="1"/>
  <c r="AJ187" i="1"/>
  <c r="AM317" i="1"/>
  <c r="AL103" i="1"/>
  <c r="AL289" i="1"/>
  <c r="AK289" i="1" s="1"/>
  <c r="AM259" i="1"/>
  <c r="AL259" i="1" s="1"/>
  <c r="AK259" i="1" s="1"/>
  <c r="AM114" i="1"/>
  <c r="AL114" i="1" s="1"/>
  <c r="AK114" i="1" s="1"/>
  <c r="AM258" i="1"/>
  <c r="AL258" i="1" s="1"/>
  <c r="AK258" i="1" s="1"/>
  <c r="AM199" i="1"/>
  <c r="AM328" i="1"/>
  <c r="AL328" i="1" s="1"/>
  <c r="AK328" i="1" s="1"/>
  <c r="AM291" i="1"/>
  <c r="AL291" i="1" s="1"/>
  <c r="AK291" i="1" s="1"/>
  <c r="AL303" i="1"/>
  <c r="AK303" i="1" s="1"/>
  <c r="AL129" i="1"/>
  <c r="AK129" i="1" s="1"/>
  <c r="AM222" i="1"/>
  <c r="AL272" i="1"/>
  <c r="AK272" i="1" s="1"/>
  <c r="AJ246" i="1"/>
  <c r="AL246" i="1" s="1"/>
  <c r="AK246" i="1" s="1"/>
  <c r="AL205" i="1"/>
  <c r="AK205" i="1" s="1"/>
  <c r="AM181" i="1"/>
  <c r="AI127" i="1"/>
  <c r="AL231" i="1"/>
  <c r="AK231" i="1" s="1"/>
  <c r="AL335" i="1"/>
  <c r="AK335" i="1" s="1"/>
  <c r="AL308" i="1"/>
  <c r="AK308" i="1" s="1"/>
  <c r="AM235" i="1"/>
  <c r="AL235" i="1" s="1"/>
  <c r="AK235" i="1" s="1"/>
  <c r="AM216" i="1"/>
  <c r="AL143" i="1"/>
  <c r="AK143" i="1" s="1"/>
  <c r="AM119" i="1"/>
  <c r="AM286" i="1"/>
  <c r="AL159" i="1"/>
  <c r="AK159" i="1" s="1"/>
  <c r="AM223" i="1"/>
  <c r="AL223" i="1" s="1"/>
  <c r="AK223" i="1" s="1"/>
  <c r="AM270" i="1"/>
  <c r="AL270" i="1" s="1"/>
  <c r="AK270" i="1" s="1"/>
  <c r="AM275" i="1"/>
  <c r="AM109" i="1"/>
  <c r="AL109" i="1" s="1"/>
  <c r="AK109" i="1" s="1"/>
  <c r="AM158" i="1"/>
  <c r="AL158" i="1" s="1"/>
  <c r="AK158" i="1" s="1"/>
  <c r="AM146" i="1"/>
  <c r="AL146" i="1" s="1"/>
  <c r="AK146" i="1" s="1"/>
  <c r="AM309" i="1"/>
  <c r="AM157" i="1"/>
  <c r="AM193" i="1"/>
  <c r="AM220" i="1"/>
  <c r="AL220" i="1" s="1"/>
  <c r="AK220" i="1" s="1"/>
  <c r="AM322" i="1"/>
  <c r="AL322" i="1" s="1"/>
  <c r="AK322" i="1" s="1"/>
  <c r="AM121" i="1"/>
  <c r="AL121" i="1" s="1"/>
  <c r="AK121" i="1" s="1"/>
  <c r="AM333" i="1"/>
  <c r="AL333" i="1" s="1"/>
  <c r="AK333" i="1" s="1"/>
  <c r="AM174" i="1"/>
  <c r="AL174" i="1" s="1"/>
  <c r="AK174" i="1" s="1"/>
  <c r="AL252" i="1"/>
  <c r="AK252" i="1" s="1"/>
  <c r="AM134" i="1"/>
  <c r="AL134" i="1" s="1"/>
  <c r="AK134" i="1" s="1"/>
  <c r="AL281" i="1"/>
  <c r="AK281" i="1" s="1"/>
  <c r="AL249" i="1"/>
  <c r="AK249" i="1" s="1"/>
  <c r="AM228" i="1"/>
  <c r="AM243" i="1"/>
  <c r="AL243" i="1" s="1"/>
  <c r="AK243" i="1" s="1"/>
  <c r="AM232" i="1"/>
  <c r="AL232" i="1" s="1"/>
  <c r="AK232" i="1" s="1"/>
  <c r="AJ286" i="1"/>
  <c r="AL286" i="1" s="1"/>
  <c r="AK286" i="1" s="1"/>
  <c r="AM310" i="1"/>
  <c r="AL310" i="1" s="1"/>
  <c r="AK310" i="1" s="1"/>
  <c r="AM324" i="1"/>
  <c r="AL324" i="1" s="1"/>
  <c r="AK324" i="1" s="1"/>
  <c r="AM269" i="1"/>
  <c r="AM221" i="1"/>
  <c r="AL221" i="1" s="1"/>
  <c r="AK221" i="1" s="1"/>
  <c r="AM150" i="1"/>
  <c r="AL150" i="1" s="1"/>
  <c r="AK150" i="1" s="1"/>
  <c r="AL169" i="1"/>
  <c r="AK169" i="1" s="1"/>
  <c r="AL119" i="1"/>
  <c r="AK119" i="1" s="1"/>
  <c r="AL241" i="1"/>
  <c r="AK241" i="1" s="1"/>
  <c r="AM170" i="1"/>
  <c r="AL170" i="1" s="1"/>
  <c r="AK170" i="1" s="1"/>
  <c r="AL319" i="1"/>
  <c r="AK319" i="1" s="1"/>
  <c r="AL305" i="1"/>
  <c r="AK305" i="1" s="1"/>
  <c r="AM186" i="1"/>
  <c r="AM298" i="1"/>
  <c r="AL298" i="1" s="1"/>
  <c r="AK298" i="1" s="1"/>
  <c r="AM302" i="1"/>
  <c r="AJ216" i="1"/>
  <c r="AM139" i="1"/>
  <c r="AL139" i="1" s="1"/>
  <c r="AK139" i="1" s="1"/>
  <c r="AL145" i="1"/>
  <c r="AK145" i="1" s="1"/>
  <c r="AM279" i="1"/>
  <c r="AL279" i="1" s="1"/>
  <c r="AK279" i="1" s="1"/>
  <c r="AM337" i="1"/>
  <c r="AL337" i="1" s="1"/>
  <c r="AK337" i="1" s="1"/>
  <c r="AM253" i="1"/>
  <c r="AL253" i="1" s="1"/>
  <c r="AK253" i="1" s="1"/>
  <c r="AM194" i="1"/>
  <c r="AL194" i="1" s="1"/>
  <c r="AK194" i="1" s="1"/>
  <c r="AM208" i="1"/>
  <c r="AL208" i="1" s="1"/>
  <c r="AK208" i="1" s="1"/>
  <c r="AL321" i="1"/>
  <c r="AK321" i="1" s="1"/>
  <c r="AL164" i="1"/>
  <c r="AK164" i="1" s="1"/>
  <c r="AL195" i="1"/>
  <c r="AK195" i="1" s="1"/>
  <c r="AM112" i="1"/>
  <c r="AL112" i="1" s="1"/>
  <c r="AK112" i="1" s="1"/>
  <c r="AL271" i="1"/>
  <c r="AK271" i="1" s="1"/>
  <c r="AM237" i="1"/>
  <c r="AL202" i="1"/>
  <c r="AK202" i="1" s="1"/>
  <c r="AM245" i="1"/>
  <c r="AL245" i="1" s="1"/>
  <c r="AK245" i="1" s="1"/>
  <c r="AL157" i="1"/>
  <c r="AK157" i="1" s="1"/>
  <c r="AL115" i="1"/>
  <c r="AK115" i="1" s="1"/>
  <c r="AN115" i="1" s="1"/>
  <c r="AL149" i="1"/>
  <c r="AK149" i="1" s="1"/>
  <c r="AL190" i="1"/>
  <c r="AK190" i="1" s="1"/>
  <c r="AM287" i="1"/>
  <c r="AL301" i="1"/>
  <c r="AK301" i="1" s="1"/>
  <c r="AL183" i="1"/>
  <c r="AK183" i="1" s="1"/>
  <c r="AL262" i="1"/>
  <c r="AK262" i="1" s="1"/>
  <c r="AM284" i="1"/>
  <c r="AL284" i="1" s="1"/>
  <c r="AK284" i="1" s="1"/>
  <c r="AM165" i="1"/>
  <c r="AL165" i="1" s="1"/>
  <c r="AK165" i="1" s="1"/>
  <c r="AL218" i="1"/>
  <c r="AK218" i="1" s="1"/>
  <c r="AL155" i="1"/>
  <c r="AK155" i="1" s="1"/>
  <c r="AM295" i="1"/>
  <c r="AL295" i="1" s="1"/>
  <c r="AK295" i="1" s="1"/>
  <c r="AM197" i="1"/>
  <c r="AL228" i="1"/>
  <c r="AK228" i="1" s="1"/>
  <c r="AY98" i="1"/>
  <c r="AY97" i="1"/>
  <c r="AL153" i="1"/>
  <c r="AK153" i="1" s="1"/>
  <c r="AL334" i="1"/>
  <c r="AK334" i="1" s="1"/>
  <c r="AL117" i="1"/>
  <c r="AK117" i="1" s="1"/>
  <c r="AM251" i="1"/>
  <c r="AM162" i="1"/>
  <c r="AL162" i="1" s="1"/>
  <c r="AK162" i="1" s="1"/>
  <c r="AL224" i="1"/>
  <c r="AK224" i="1" s="1"/>
  <c r="AM142" i="1"/>
  <c r="AL142" i="1" s="1"/>
  <c r="AK142" i="1" s="1"/>
  <c r="AM118" i="1"/>
  <c r="AM123" i="1"/>
  <c r="AL105" i="1"/>
  <c r="AK105" i="1" s="1"/>
  <c r="AN105" i="1" s="1"/>
  <c r="AL106" i="1"/>
  <c r="AK106" i="1" s="1"/>
  <c r="AL172" i="1"/>
  <c r="AK172" i="1" s="1"/>
  <c r="AL288" i="1"/>
  <c r="AK288" i="1" s="1"/>
  <c r="AL177" i="1"/>
  <c r="AK177" i="1" s="1"/>
  <c r="AL338" i="1"/>
  <c r="AK338" i="1" s="1"/>
  <c r="AL265" i="1"/>
  <c r="AK265" i="1" s="1"/>
  <c r="AL330" i="1"/>
  <c r="AK330" i="1" s="1"/>
  <c r="AL207" i="1"/>
  <c r="AK207" i="1" s="1"/>
  <c r="AM314" i="1"/>
  <c r="AL314" i="1" s="1"/>
  <c r="AK314" i="1" s="1"/>
  <c r="AM229" i="1"/>
  <c r="AL229" i="1" s="1"/>
  <c r="AK229" i="1" s="1"/>
  <c r="AL179" i="1"/>
  <c r="AK179" i="1" s="1"/>
  <c r="AL196" i="1"/>
  <c r="AK196" i="1" s="1"/>
  <c r="AM120" i="1"/>
  <c r="AL120" i="1" s="1"/>
  <c r="AK120" i="1" s="1"/>
  <c r="AL184" i="1"/>
  <c r="AK184" i="1" s="1"/>
  <c r="AL185" i="1"/>
  <c r="AK185" i="1" s="1"/>
  <c r="AL266" i="1"/>
  <c r="AK266" i="1" s="1"/>
  <c r="AJ237" i="1"/>
  <c r="AJ197" i="1"/>
  <c r="AL175" i="1"/>
  <c r="AK175" i="1" s="1"/>
  <c r="AL294" i="1"/>
  <c r="AK294" i="1" s="1"/>
  <c r="AL331" i="1"/>
  <c r="AK331" i="1" s="1"/>
  <c r="Q342" i="1"/>
  <c r="AL244" i="1"/>
  <c r="AK244" i="1" s="1"/>
  <c r="AL167" i="1"/>
  <c r="AK167" i="1" s="1"/>
  <c r="AL226" i="1"/>
  <c r="AK226" i="1" s="1"/>
  <c r="AL315" i="1"/>
  <c r="AK315" i="1" s="1"/>
  <c r="AL126" i="1"/>
  <c r="AK126" i="1" s="1"/>
  <c r="AL107" i="1"/>
  <c r="AK107" i="1" s="1"/>
  <c r="AN107" i="1" s="1"/>
  <c r="AL261" i="1"/>
  <c r="AK261" i="1" s="1"/>
  <c r="AM238" i="1"/>
  <c r="AL238" i="1" s="1"/>
  <c r="AK238" i="1" s="1"/>
  <c r="AM110" i="1"/>
  <c r="AL110" i="1" s="1"/>
  <c r="AK110" i="1" s="1"/>
  <c r="AM285" i="1"/>
  <c r="AL285" i="1" s="1"/>
  <c r="AK285" i="1" s="1"/>
  <c r="AM255" i="1"/>
  <c r="AL255" i="1" s="1"/>
  <c r="AK255" i="1" s="1"/>
  <c r="AL311" i="1"/>
  <c r="AK311" i="1" s="1"/>
  <c r="AL186" i="1"/>
  <c r="AK186" i="1" s="1"/>
  <c r="AL178" i="1"/>
  <c r="AK178" i="1" s="1"/>
  <c r="AL215" i="1"/>
  <c r="AK215" i="1" s="1"/>
  <c r="AL203" i="1"/>
  <c r="AK203" i="1" s="1"/>
  <c r="AJ180" i="1"/>
  <c r="AM180" i="1"/>
  <c r="AM171" i="1"/>
  <c r="AI171" i="1"/>
  <c r="AJ263" i="1"/>
  <c r="AM263" i="1"/>
  <c r="AM239" i="1"/>
  <c r="AI239" i="1"/>
  <c r="AM257" i="1"/>
  <c r="AL257" i="1" s="1"/>
  <c r="AK257" i="1" s="1"/>
  <c r="AL312" i="1"/>
  <c r="AK312" i="1" s="1"/>
  <c r="AJ251" i="1"/>
  <c r="AL251" i="1" s="1"/>
  <c r="AK251" i="1" s="1"/>
  <c r="AL133" i="1"/>
  <c r="AK133" i="1" s="1"/>
  <c r="AM276" i="1"/>
  <c r="AJ276" i="1"/>
  <c r="AJ198" i="1"/>
  <c r="AM198" i="1"/>
  <c r="AJ140" i="1"/>
  <c r="AM140" i="1"/>
  <c r="AM316" i="1"/>
  <c r="AI316" i="1"/>
  <c r="AM182" i="1"/>
  <c r="AI182" i="1"/>
  <c r="AI176" i="1"/>
  <c r="AL176" i="1" s="1"/>
  <c r="AK176" i="1" s="1"/>
  <c r="AI136" i="1"/>
  <c r="AM136" i="1"/>
  <c r="N342" i="1"/>
  <c r="AL332" i="1"/>
  <c r="AK332" i="1" s="1"/>
  <c r="AL206" i="1"/>
  <c r="AK206" i="1" s="1"/>
  <c r="AJ287" i="1"/>
  <c r="AL151" i="1"/>
  <c r="AK151" i="1" s="1"/>
  <c r="AM233" i="1"/>
  <c r="AL233" i="1" s="1"/>
  <c r="AK233" i="1" s="1"/>
  <c r="AL212" i="1"/>
  <c r="AK212" i="1" s="1"/>
  <c r="AJ217" i="1"/>
  <c r="AM217" i="1"/>
  <c r="AJ204" i="1"/>
  <c r="AM204" i="1"/>
  <c r="AJ147" i="1"/>
  <c r="AM147" i="1"/>
  <c r="AI267" i="1"/>
  <c r="AM267" i="1"/>
  <c r="AI148" i="1"/>
  <c r="AM148" i="1"/>
  <c r="AL227" i="1"/>
  <c r="AK227" i="1" s="1"/>
  <c r="AL280" i="1"/>
  <c r="AK280" i="1" s="1"/>
  <c r="AL144" i="1"/>
  <c r="AK144" i="1" s="1"/>
  <c r="AM327" i="1"/>
  <c r="AL327" i="1" s="1"/>
  <c r="AK327" i="1" s="1"/>
  <c r="AM339" i="1"/>
  <c r="AI339" i="1"/>
  <c r="AM108" i="1"/>
  <c r="AH341" i="1"/>
  <c r="AI108" i="1"/>
  <c r="AL201" i="1"/>
  <c r="AK201" i="1" s="1"/>
  <c r="AL193" i="1"/>
  <c r="AK193" i="1" s="1"/>
  <c r="AL131" i="1"/>
  <c r="AK131" i="1" s="1"/>
  <c r="AM340" i="1"/>
  <c r="AL340" i="1" s="1"/>
  <c r="AK340" i="1" s="1"/>
  <c r="AL275" i="1"/>
  <c r="AK275" i="1" s="1"/>
  <c r="AM236" i="1"/>
  <c r="AJ236" i="1"/>
  <c r="AJ168" i="1"/>
  <c r="AM168" i="1"/>
  <c r="AM191" i="1"/>
  <c r="AI191" i="1"/>
  <c r="AI160" i="1"/>
  <c r="AM160" i="1"/>
  <c r="AL160" i="1" s="1"/>
  <c r="AK160" i="1" s="1"/>
  <c r="AM307" i="1"/>
  <c r="AJ307" i="1"/>
  <c r="AJ122" i="1"/>
  <c r="P342" i="1"/>
  <c r="AM122" i="1"/>
  <c r="AI166" i="1"/>
  <c r="AL166" i="1" s="1"/>
  <c r="AK166" i="1" s="1"/>
  <c r="AL124" i="1"/>
  <c r="AK124" i="1" s="1"/>
  <c r="AL156" i="1"/>
  <c r="AK156" i="1" s="1"/>
  <c r="AL297" i="1"/>
  <c r="AK297" i="1" s="1"/>
  <c r="AL234" i="1"/>
  <c r="AK234" i="1" s="1"/>
  <c r="AL268" i="1"/>
  <c r="AK268" i="1" s="1"/>
  <c r="AL137" i="1"/>
  <c r="AK137" i="1" s="1"/>
  <c r="AM313" i="1"/>
  <c r="AJ313" i="1"/>
  <c r="AM240" i="1"/>
  <c r="AJ240" i="1"/>
  <c r="AM304" i="1"/>
  <c r="AI304" i="1"/>
  <c r="AI296" i="1"/>
  <c r="AM296" i="1"/>
  <c r="AM214" i="1"/>
  <c r="AI214" i="1"/>
  <c r="AI123" i="1"/>
  <c r="AL225" i="1"/>
  <c r="AK225" i="1" s="1"/>
  <c r="AL200" i="1"/>
  <c r="AK200" i="1" s="1"/>
  <c r="AL161" i="1"/>
  <c r="AK161" i="1" s="1"/>
  <c r="AI181" i="1"/>
  <c r="AM141" i="1"/>
  <c r="AL325" i="1"/>
  <c r="AK325" i="1" s="1"/>
  <c r="AL300" i="1"/>
  <c r="AK300" i="1" s="1"/>
  <c r="AM293" i="1"/>
  <c r="AL293" i="1" s="1"/>
  <c r="AK293" i="1" s="1"/>
  <c r="AL254" i="1"/>
  <c r="AK254" i="1" s="1"/>
  <c r="AL118" i="1"/>
  <c r="AK118" i="1" s="1"/>
  <c r="AL242" i="1"/>
  <c r="AK242" i="1" s="1"/>
  <c r="AL222" i="1"/>
  <c r="AK222" i="1" s="1"/>
  <c r="AL116" i="1"/>
  <c r="AK116" i="1" s="1"/>
  <c r="AL111" i="1"/>
  <c r="AK111" i="1" s="1"/>
  <c r="AN111" i="1" s="1"/>
  <c r="AL264" i="1"/>
  <c r="AK264" i="1" s="1"/>
  <c r="AM154" i="1"/>
  <c r="AL154" i="1" s="1"/>
  <c r="AK154" i="1" s="1"/>
  <c r="AL309" i="1"/>
  <c r="AK309" i="1" s="1"/>
  <c r="AM290" i="1"/>
  <c r="AL290" i="1" s="1"/>
  <c r="AK290" i="1" s="1"/>
  <c r="AM213" i="1"/>
  <c r="AL213" i="1" s="1"/>
  <c r="AK213" i="1" s="1"/>
  <c r="AL219" i="1"/>
  <c r="AK219" i="1" s="1"/>
  <c r="AL250" i="1"/>
  <c r="AK250" i="1" s="1"/>
  <c r="AL326" i="1"/>
  <c r="AK326" i="1" s="1"/>
  <c r="AL199" i="1"/>
  <c r="AK199" i="1" s="1"/>
  <c r="AL128" i="1"/>
  <c r="AK128" i="1" s="1"/>
  <c r="AJ141" i="1"/>
  <c r="AI317" i="1"/>
  <c r="AL317" i="1" s="1"/>
  <c r="AK317" i="1" s="1"/>
  <c r="P345" i="1"/>
  <c r="L345" i="1"/>
  <c r="B344" i="1"/>
  <c r="AK103" i="1"/>
  <c r="AL302" i="1"/>
  <c r="AK302" i="1" s="1"/>
  <c r="S342" i="1"/>
  <c r="AL269" i="1"/>
  <c r="AK269" i="1" s="1"/>
  <c r="AM210" i="1"/>
  <c r="AL210" i="1" s="1"/>
  <c r="AK210" i="1" s="1"/>
  <c r="AI132" i="1"/>
  <c r="AL132" i="1" s="1"/>
  <c r="AM173" i="1"/>
  <c r="AL173" i="1" s="1"/>
  <c r="AK173" i="1" s="1"/>
  <c r="AM189" i="1"/>
  <c r="AL189" i="1" s="1"/>
  <c r="AK189" i="1" s="1"/>
  <c r="AL181" i="1" l="1"/>
  <c r="AK181" i="1" s="1"/>
  <c r="AL287" i="1"/>
  <c r="AK287" i="1" s="1"/>
  <c r="AL147" i="1"/>
  <c r="AK147" i="1" s="1"/>
  <c r="AL122" i="1"/>
  <c r="AK122" i="1" s="1"/>
  <c r="AL236" i="1"/>
  <c r="AK236" i="1" s="1"/>
  <c r="AL216" i="1"/>
  <c r="AK216" i="1" s="1"/>
  <c r="AL171" i="1"/>
  <c r="AK171" i="1" s="1"/>
  <c r="AL197" i="1"/>
  <c r="AK197" i="1" s="1"/>
  <c r="AL237" i="1"/>
  <c r="AK237" i="1" s="1"/>
  <c r="AL304" i="1"/>
  <c r="AK304" i="1" s="1"/>
  <c r="AL136" i="1"/>
  <c r="AK136" i="1" s="1"/>
  <c r="AL180" i="1"/>
  <c r="AK180" i="1" s="1"/>
  <c r="AL148" i="1"/>
  <c r="AK148" i="1" s="1"/>
  <c r="AL214" i="1"/>
  <c r="AK214" i="1" s="1"/>
  <c r="AL108" i="1"/>
  <c r="AK108" i="1" s="1"/>
  <c r="AO119" i="1"/>
  <c r="AO114" i="1"/>
  <c r="B345" i="1"/>
  <c r="AL217" i="1"/>
  <c r="AK217" i="1" s="1"/>
  <c r="AL182" i="1"/>
  <c r="AK182" i="1" s="1"/>
  <c r="AL123" i="1"/>
  <c r="AK123" i="1" s="1"/>
  <c r="AL140" i="1"/>
  <c r="AK140" i="1" s="1"/>
  <c r="AL198" i="1"/>
  <c r="AK198" i="1" s="1"/>
  <c r="AL240" i="1"/>
  <c r="AK240" i="1" s="1"/>
  <c r="AL307" i="1"/>
  <c r="AK307" i="1" s="1"/>
  <c r="AL267" i="1"/>
  <c r="AK267" i="1" s="1"/>
  <c r="AL316" i="1"/>
  <c r="AK316" i="1" s="1"/>
  <c r="AL263" i="1"/>
  <c r="AK263" i="1" s="1"/>
  <c r="AL141" i="1"/>
  <c r="AK141" i="1" s="1"/>
  <c r="AL313" i="1"/>
  <c r="AK313" i="1" s="1"/>
  <c r="AL296" i="1"/>
  <c r="AK296" i="1" s="1"/>
  <c r="AL204" i="1"/>
  <c r="AK204" i="1" s="1"/>
  <c r="AL191" i="1"/>
  <c r="AK191" i="1" s="1"/>
  <c r="AL339" i="1"/>
  <c r="AK339" i="1" s="1"/>
  <c r="AL239" i="1"/>
  <c r="AK239" i="1" s="1"/>
  <c r="AL168" i="1"/>
  <c r="AK168" i="1" s="1"/>
  <c r="AL276" i="1"/>
  <c r="AK276" i="1" s="1"/>
  <c r="AO117" i="1"/>
  <c r="AO120" i="1"/>
  <c r="AO118" i="1"/>
  <c r="AK132" i="1"/>
  <c r="AO110" i="1"/>
  <c r="AM341" i="1"/>
  <c r="AN108" i="1" l="1"/>
  <c r="AN342" i="1" s="1"/>
  <c r="AK341" i="1"/>
  <c r="AL341" i="1"/>
  <c r="AO342" i="1"/>
  <c r="AX341" i="1" l="1"/>
</calcChain>
</file>

<file path=xl/sharedStrings.xml><?xml version="1.0" encoding="utf-8"?>
<sst xmlns="http://schemas.openxmlformats.org/spreadsheetml/2006/main" count="1087" uniqueCount="311">
  <si>
    <t>Bei der Ermittlung der 183 Tage ist nicht maßgebend die Dauer der Tätigkeit, sondern die</t>
  </si>
  <si>
    <t>körperliche Anwesenheit im Tätigkeitsstaat. Es kommt darauf an, ob der Arbeitnehmer an</t>
  </si>
  <si>
    <t>mehr als 183 Tagen im Tätigkeitsstaat anwesend war. Dies ist auch bei einer nur</t>
  </si>
  <si>
    <t>kurzfristigen Anwesenheit an einem Tage der Fall.</t>
  </si>
  <si>
    <t>der Ankunfts- und Abreisetag; bei Berufskraftfahrern werden Tage der Hin- und Rückreise</t>
  </si>
  <si>
    <t>nicht mitgezählt,</t>
  </si>
  <si>
    <t>alle Tage der Anwesenheit im Tätigkeitsstaat unmittelbar vor, während und unmittelbar</t>
  </si>
  <si>
    <t>nach der Tätigkeit, z. B. Samstage, Sonntage, öffentliche Feiertage,</t>
  </si>
  <si>
    <t>Tage der Anwesenheit im Tätigkeitsstaat während Arbeitsunterbrechungen, z. B. bei</t>
  </si>
  <si>
    <t>Streik, Aussperrung, Ausbleiben von Lieferungen, Krankheit (außer wenn diese der Abreise</t>
  </si>
  <si>
    <t>des Arbeitnehmers entgegensteht und er sonst die Voraussetzungen für die Befreiung im</t>
  </si>
  <si>
    <t>Tätigkeitsstaat erfüllt hätte),</t>
  </si>
  <si>
    <t>Urlaubstage, die unmittelbar vor, während und unmittelbar nach der Tätigkeit im</t>
  </si>
  <si>
    <t>Tätigkeitsstaat verbracht werden.</t>
  </si>
  <si>
    <t>Tage der Unterbrechung der Tätigkeit, die ausschließlich außerhalb des Tätigkeitsstaats</t>
  </si>
  <si>
    <t>verbracht werden, sowie Zeiten des Transits außerhalb des Tätigkeitsstaats werden nicht</t>
  </si>
  <si>
    <t>mitgezählt.</t>
  </si>
  <si>
    <t>Kehrt der Arbeitnehmer täglich zu seinem Wohnsitz im Ansässigkeitsstaat zurück, so ist</t>
  </si>
  <si>
    <t>er täglich im Tätigkeitsstaat anwesend. Das auf anderen Grundsätzen beruhende BFH-</t>
  </si>
  <si>
    <t>Urteil vom 10. Mai 1989, BStBl 1989 II S. 755, ist wie bisher über den entschiedenen</t>
  </si>
  <si>
    <t>Einzelfall hinaus nicht anzuwenden.</t>
  </si>
  <si>
    <t xml:space="preserve">BMF v. 05.01.1994 - S 1300, BStBl 1994 I S. 11  
</t>
  </si>
  <si>
    <t>Auszug:</t>
  </si>
  <si>
    <t>(Grundsätze zur Ermittlung der 183-Tage)</t>
  </si>
  <si>
    <t>(Öffnen der Datei durch Doppelklick</t>
  </si>
  <si>
    <t>Tage 183-Tage-Regelung ( SCHWEIZ )</t>
  </si>
  <si>
    <t>von</t>
  </si>
  <si>
    <t>bis</t>
  </si>
  <si>
    <t>x</t>
  </si>
  <si>
    <t>Portugal</t>
  </si>
  <si>
    <t>In Deutschland steuerpflichtige Tage</t>
  </si>
  <si>
    <t>Frankreich</t>
  </si>
  <si>
    <t>Anzahl der Übernachtungen</t>
  </si>
  <si>
    <t>Gesamt:</t>
  </si>
  <si>
    <t>Jahr:</t>
  </si>
  <si>
    <t>Name:</t>
  </si>
  <si>
    <t xml:space="preserve">Für Rückfragen bzw. weitergehende steuerliche Beratung wenden Sie sich bitte an: </t>
  </si>
  <si>
    <t>Mobile Steuerberatung</t>
  </si>
  <si>
    <t>Jared Daum</t>
  </si>
  <si>
    <t>Fax 0761/4537146</t>
  </si>
  <si>
    <t>Mail: JaredDaum@Mobile-Steuerberatung.de</t>
  </si>
  <si>
    <t xml:space="preserve">        www.Mobile-Steuerberatung.de</t>
  </si>
  <si>
    <t>Adresse, Stempel, Datum und Unterschrift des Arbeitgebers:</t>
  </si>
  <si>
    <t>Tel. 0761/800805  Mobil: 0179/560560-1</t>
  </si>
  <si>
    <t>Wir kommen zu Ihnen !</t>
  </si>
  <si>
    <t>Anzahl der Nichtrückkehrtage</t>
  </si>
  <si>
    <t>Aufstellung der Dienstreisen und Ermittlung der Nichtrückkehrtage</t>
  </si>
  <si>
    <r>
      <t>Deutschland</t>
    </r>
    <r>
      <rPr>
        <sz val="8"/>
        <rFont val="Arial"/>
        <family val="2"/>
      </rPr>
      <t xml:space="preserve"> (x)</t>
    </r>
  </si>
  <si>
    <r>
      <t>Schweiz</t>
    </r>
    <r>
      <rPr>
        <sz val="8"/>
        <rFont val="Arial"/>
        <family val="2"/>
      </rPr>
      <t xml:space="preserve"> (x)</t>
    </r>
  </si>
  <si>
    <t>j</t>
  </si>
  <si>
    <t>n</t>
  </si>
  <si>
    <t>Als Nichtrückkehrtage kommen nur Arbeitstage in Betracht, die im persönlichen Arbeitsvertrag des Arbeitnehmers vereinbart</t>
  </si>
  <si>
    <t>sind. Samstage, Sonn- und Feiertage können daher nur in Einzelfällen zu den maßgeblichen Arbeitstagen gehören, z.B. wenn</t>
  </si>
  <si>
    <t xml:space="preserve">Bei in Deutschland und in der Schweiz ausgeübten Tätigkeiten ist die Anzahl der Nichtrückkehrtage identisch mit der Anzahl </t>
  </si>
  <si>
    <t>der beruflichen Übernachtungen. Ohne Übernachtung also kein Nichtrückkehrtag.</t>
  </si>
  <si>
    <t>In allen anderen Ländern zählt jeder Kalendertag den man sich dort (wenn auch nur teilweise) aufgehalten hat</t>
  </si>
  <si>
    <t>als Nichtrückkehrtag. Bei einer 3-tägigen Dienstreise nach England mit zwei Übernachtungen liegen also</t>
  </si>
  <si>
    <t xml:space="preserve">drei Nichtrückkehrtage vor. </t>
  </si>
  <si>
    <t>Ist die Rückkehr vom Einsatzort an den Wohnort zumutbar liegt kein Nichtrückkehrtage vor.</t>
  </si>
  <si>
    <t>die Wegstrecke von der Arbeitsstätte zum Wohnort benötigte Zeit (hin und zurück) mit den in der Regel benutzten Transportmitteln</t>
  </si>
  <si>
    <t xml:space="preserve">3 Stunden übersteigt. Demgegenüber gilt die Rückkehr grundsätzlich als zumutbar, wenn die für die Wegstrecke von der </t>
  </si>
  <si>
    <r>
      <t xml:space="preserve">Arbeitsstätte zum Wohnort benötigte Zeit weniger als 2 Stunden beträgt </t>
    </r>
    <r>
      <rPr>
        <u/>
        <sz val="10"/>
        <rFont val="Arial"/>
        <family val="2"/>
      </rPr>
      <t>und</t>
    </r>
    <r>
      <rPr>
        <sz val="10"/>
        <rFont val="Arial"/>
        <family val="2"/>
      </rPr>
      <t xml:space="preserve"> die Straßenentfernung unter 90 km beträgt</t>
    </r>
  </si>
  <si>
    <t xml:space="preserve">Ferner ist eine Rückkehr an den Wohnsitz in der Regel nicht zumutbar, wenn der Arbeitgeber die Wohn- bzw. Übernachtungskosten trägt. </t>
  </si>
  <si>
    <t>(Grenzgängerhandbuch Fach A Teil 2 Nummer 6)</t>
  </si>
  <si>
    <t xml:space="preserve">Das BMF teilte in einem Einzelfall die von der OFD vertretene Auffassung, dass eine Rückkehr an den Wohnort bei einer Entfernung von </t>
  </si>
  <si>
    <t>nur 60 km zwischen Wohn- und Arbeitsort ohne außergewöhnliche Umstände zumutbar ist. Solche außergewöhnliche Umstände können</t>
  </si>
  <si>
    <t xml:space="preserve">bei außergewöhnlich langen Arbeitszeiten angenommen werden (spätes Arbeitsende, am nächsten Tag früher Arbeitsbeginn) mit der </t>
  </si>
  <si>
    <t xml:space="preserve">Folge, dass eine Heimkehr an den Wohnsitz vom "normalen Arbeitsort" nicht mehr zumutbar ist. </t>
  </si>
  <si>
    <t>Davon kann für die Tage ausgegangen werden, an denen bei einer angenommenen Rückkehr an den Wohnsitz der Aufenthalt dort</t>
  </si>
  <si>
    <r>
      <t>weniger als 8 Stunden betragen würde.*</t>
    </r>
    <r>
      <rPr>
        <sz val="10"/>
        <rFont val="Arial"/>
        <family val="2"/>
      </rPr>
      <t xml:space="preserve"> Diese Auffassung deckt sich  mit den Grundsätzen der FG-Rechtssprechung zu diesem </t>
    </r>
  </si>
  <si>
    <t>Bereich. (Grenzgängerhandbuch Ach A Teil 2 Nummer 5)</t>
  </si>
  <si>
    <t>-&gt;</t>
  </si>
  <si>
    <t>-&gt; Sie können die Beispielreisen überschreiben oder löschen (bitte nicht die roten Felder löschen)</t>
  </si>
  <si>
    <r>
      <t xml:space="preserve">der Arbeitgeber die Arbeit ausdrücklich angeordnet und entweder </t>
    </r>
    <r>
      <rPr>
        <u/>
        <sz val="10"/>
        <rFont val="Arial"/>
        <family val="2"/>
      </rPr>
      <t>Freizeitausgleich oder zusätzliche Bezahlung</t>
    </r>
    <r>
      <rPr>
        <sz val="10"/>
        <rFont val="Arial"/>
        <family val="2"/>
      </rPr>
      <t xml:space="preserve"> für die </t>
    </r>
  </si>
  <si>
    <t>Berechnung der Anzahl der in Deutschland steuerpflichtigen Tage</t>
  </si>
  <si>
    <t>gearbeitet wird ist in Deutschland zu versteuern. Die Anzahl Steuertage und Nichtrückkehrtage pro Reise ist daher nicht</t>
  </si>
  <si>
    <t xml:space="preserve">trotzdem handelt es sich aber um einen in Deutschland steuerpflichtigen Arbeitstag. </t>
  </si>
  <si>
    <t xml:space="preserve">immer identisch. So zählt z.B. eine eintägige Reise in Deutschland nicht zu den Nichtrückkehrtagen, </t>
  </si>
  <si>
    <t>Hier gilt das Tätigkeitsprinzip, d.h. jeder Tag an dem in Deutschland oder Drittland (z.B. USA, Frankreich...)</t>
  </si>
  <si>
    <t xml:space="preserve">Möglicherweise wird bei ihnen in den Spalten "In Deutschland steuerpflichtige Tage" und "Anzahl der Wochenendtage" </t>
  </si>
  <si>
    <t>Anzahl der Reisetage</t>
  </si>
  <si>
    <t>Abwesenheit am ersten Reisetag (h)</t>
  </si>
  <si>
    <t>Abwesenheit am letzten Reisetag (h)</t>
  </si>
  <si>
    <r>
      <t xml:space="preserve">Verpflegungsmehr- aufwendungen </t>
    </r>
    <r>
      <rPr>
        <b/>
        <sz val="9"/>
        <rFont val="Arial"/>
        <family val="2"/>
      </rPr>
      <t>andere Länder</t>
    </r>
    <r>
      <rPr>
        <sz val="9"/>
        <rFont val="Arial"/>
        <family val="2"/>
      </rPr>
      <t xml:space="preserve"> (manueller Ermittlung)</t>
    </r>
  </si>
  <si>
    <t>Verpflegungsmehraufwendungen und Übernachtungskosten</t>
  </si>
  <si>
    <t>Ergänzung zur Tabelle: "Aufstellung der Dienstreisen und Ermittlung der Nichtrückkehrtage"</t>
  </si>
  <si>
    <r>
      <t>Nr.</t>
    </r>
    <r>
      <rPr>
        <sz val="10"/>
        <rFont val="Arial"/>
        <family val="2"/>
      </rPr>
      <t xml:space="preserve"> der Reise</t>
    </r>
  </si>
  <si>
    <t>Wenn Sie die Tabelle drucken möchten, verschieben Sie einfach die blaue Linie mit dem Mauszeiger nach rechts.</t>
  </si>
  <si>
    <t>Die unten stehende Tabelle ist (als Ergänzung zur linken Tabelle) nur dann auszufüllen, wenn und soweit</t>
  </si>
  <si>
    <r>
      <t xml:space="preserve">Verpflegungs- mehraufwendungen </t>
    </r>
    <r>
      <rPr>
        <b/>
        <sz val="9"/>
        <rFont val="Arial"/>
        <family val="2"/>
      </rPr>
      <t>Deutschland</t>
    </r>
  </si>
  <si>
    <t>zwar einerseits die Reisekosten übernommen, gewährt aber andererseits für diese Tage keine</t>
  </si>
  <si>
    <t>gesonderte Vergütung oder Freizeitausgleich, so zählen die Wochenend- und Feiertage zwar</t>
  </si>
  <si>
    <t xml:space="preserve">zu den Nichtrückkehrtagen, nicht jedoch zu den in Deutschland steuerpflichtigen Drittstaatentagen. </t>
  </si>
  <si>
    <t>Füllen sie die Tabelle wie in der Anleitung beschrieben aus,</t>
  </si>
  <si>
    <t xml:space="preserve">Für Rückfragen zur Tabelle oder weitergehende steuerliche Beratung wenden sie sich bitte an: </t>
  </si>
  <si>
    <t xml:space="preserve">Erstreckt sich eine Reise in das Drittland oder nach Deutschland auch über das Wochenende </t>
  </si>
  <si>
    <t>oder über einen Feiertag, und hat der Arbeitgeber</t>
  </si>
  <si>
    <t xml:space="preserve">Über die Reisenummer kann immer festgestellt werden um welche Reise es sich handelt.  </t>
  </si>
  <si>
    <t>(Ermittlung der Nichtrückkehrtage und Steuertage)</t>
  </si>
  <si>
    <t>Rechtliche Grundlagen für Grenzgänger</t>
  </si>
  <si>
    <t>Rechtliche Grundlagen zur 183-Tage Regelung</t>
  </si>
  <si>
    <t>Als Tage der Anwesenheit im Tätigkeitsstaat werden u. a. mitgezählt:</t>
  </si>
  <si>
    <t>Lassen sie sich hiervon nicht stören !</t>
  </si>
  <si>
    <t xml:space="preserve">Tel. 0761/800805 </t>
  </si>
  <si>
    <t>JaredDaum@Mobile-Steuerberatung.de</t>
  </si>
  <si>
    <t>www.Mobile-Steuerberatung.de</t>
  </si>
  <si>
    <t xml:space="preserve">    weitergehende steuerliche Beratung zu den rechtlichen </t>
  </si>
  <si>
    <t xml:space="preserve">    Grundlagen wenden sie sich  bitte an: </t>
  </si>
  <si>
    <t>Mobile STEUERBERATUNG</t>
  </si>
  <si>
    <r>
      <t>-&gt;</t>
    </r>
    <r>
      <rPr>
        <sz val="10"/>
        <color indexed="8"/>
        <rFont val="Arial"/>
        <family val="2"/>
      </rPr>
      <t xml:space="preserve"> Für Rückfragen zur Funktionsweise der Tabelle oder eine </t>
    </r>
  </si>
  <si>
    <t>und übersenden sie uns diese per E-Mail oder auf einer Diskette. Sie erhalten dann eine Rück-E-Mail oder Diskette</t>
  </si>
  <si>
    <t>(Anlage zum Formular Gre-3)</t>
  </si>
  <si>
    <t xml:space="preserve">    Prüfen Sie dann unter "Datei"  -&gt; Seiten einrichten, ob beim Format "Querformat" angehakt ist.</t>
  </si>
  <si>
    <t>-&gt; Bevor Sie weiter lesen gehen Sie bitte auf  "Ansicht"   -&gt; Seitenumbruchvorschau. Danach stellen Sie den Zoom auf 110% ein.</t>
  </si>
  <si>
    <r>
      <t xml:space="preserve">Anderes Land </t>
    </r>
    <r>
      <rPr>
        <sz val="8"/>
        <rFont val="Arial"/>
        <family val="2"/>
      </rPr>
      <t>(Drittland)</t>
    </r>
    <r>
      <rPr>
        <b/>
        <sz val="8"/>
        <rFont val="Arial"/>
        <family val="2"/>
      </rPr>
      <t xml:space="preserve">              </t>
    </r>
    <r>
      <rPr>
        <sz val="8"/>
        <rFont val="Arial"/>
        <family val="2"/>
      </rPr>
      <t xml:space="preserve">bitte </t>
    </r>
    <r>
      <rPr>
        <u/>
        <sz val="8"/>
        <rFont val="Arial"/>
        <family val="2"/>
      </rPr>
      <t>nicht</t>
    </r>
    <r>
      <rPr>
        <sz val="8"/>
        <rFont val="Arial"/>
        <family val="2"/>
      </rPr>
      <t xml:space="preserve"> Schweiz oder Deutschland eintragen</t>
    </r>
  </si>
  <si>
    <t>-&gt; Hinweis für die Kantonale Steuerbehörde:</t>
  </si>
  <si>
    <t>-&gt; Hinweis für das Deutsches Finanzamt:</t>
  </si>
  <si>
    <t xml:space="preserve">      ||</t>
  </si>
  <si>
    <t xml:space="preserve">    Die Verwendung durch andere Steuerberater oder Lohnsteuerhilfevereine ist nur nach vorheriger schriftlicher Genehmigung zulässig.</t>
  </si>
  <si>
    <t>- Kopie Lohnausweis</t>
  </si>
  <si>
    <t>- Nachweise für alle Dienstreisen also z.B.</t>
  </si>
  <si>
    <t xml:space="preserve">  Hotelrechnungen, Visas, Flugtickets, …</t>
  </si>
  <si>
    <t>/</t>
  </si>
  <si>
    <t>-zigstel des Arbeitslohnes ist in DEUTSCHLAND zu versteuern</t>
  </si>
  <si>
    <t>-zigstel des Arbeitslohnes ist in der SCHWEIZ zu versteuern</t>
  </si>
  <si>
    <t xml:space="preserve">                                                  bis</t>
  </si>
  <si>
    <t xml:space="preserve">          (Ändern Sie nun bitte ein Datum in der Tabelle, so dass das Ergebnis neu berechnet werden muss, es sollte jetzt keine Darstellungsprobleme mehr geben )</t>
  </si>
  <si>
    <r>
      <t>Ergänzende Tabelle</t>
    </r>
    <r>
      <rPr>
        <b/>
        <sz val="10"/>
        <color indexed="12"/>
        <rFont val="Arial"/>
        <family val="2"/>
      </rPr>
      <t xml:space="preserve">: </t>
    </r>
  </si>
  <si>
    <r>
      <t xml:space="preserve">-&gt; Die Tabelle darf frei weitergegeben werden, </t>
    </r>
    <r>
      <rPr>
        <u/>
        <sz val="10"/>
        <color indexed="12"/>
        <rFont val="Arial"/>
        <family val="2"/>
      </rPr>
      <t>eine Gewähr für die Richtigkeit und Aktualität der Tabelle kann nicht übernommen werden</t>
    </r>
  </si>
  <si>
    <r>
      <t xml:space="preserve">der Arbeitgeber die Verpflegungs- u. Übernachtungskosten </t>
    </r>
    <r>
      <rPr>
        <u/>
        <sz val="10"/>
        <color indexed="12"/>
        <rFont val="Arial"/>
        <family val="2"/>
      </rPr>
      <t>nicht</t>
    </r>
    <r>
      <rPr>
        <sz val="10"/>
        <color indexed="12"/>
        <rFont val="Arial"/>
        <family val="2"/>
      </rPr>
      <t xml:space="preserve"> übernommen hat, oder wenn die</t>
    </r>
  </si>
  <si>
    <r>
      <t>Je höher die Anzahl der</t>
    </r>
    <r>
      <rPr>
        <u/>
        <sz val="10"/>
        <color indexed="12"/>
        <rFont val="Arial"/>
        <family val="2"/>
      </rPr>
      <t xml:space="preserve"> in Deutschland steuerpflichtigen Tage</t>
    </r>
    <r>
      <rPr>
        <sz val="10"/>
        <color indexed="12"/>
        <rFont val="Arial"/>
        <family val="2"/>
      </rPr>
      <t xml:space="preserve"> ist, desto höher ist auch der der in Deutschland zu versteuernde Anteil vom Arbeitslohn. </t>
    </r>
  </si>
  <si>
    <r>
      <t xml:space="preserve">Bei Reisen in andere Länder muss die Ermittlung </t>
    </r>
    <r>
      <rPr>
        <u/>
        <sz val="10"/>
        <color indexed="12"/>
        <rFont val="Arial"/>
        <family val="2"/>
      </rPr>
      <t>manuell</t>
    </r>
    <r>
      <rPr>
        <sz val="10"/>
        <color indexed="12"/>
        <rFont val="Arial"/>
        <family val="2"/>
      </rPr>
      <t xml:space="preserve"> erfolgen. Informationen zu den Sätzen der</t>
    </r>
  </si>
  <si>
    <r>
      <t>mit einer korrekten durch Sie ausdruckbaren Tabelle</t>
    </r>
    <r>
      <rPr>
        <sz val="8"/>
        <color indexed="12"/>
        <rFont val="Arial"/>
        <family val="2"/>
      </rPr>
      <t xml:space="preserve"> (Voraussetzung ist, dass Sie vor dem Ausdrucken an der Tabelle keine Änderungen mehr vornehmen). </t>
    </r>
  </si>
  <si>
    <t xml:space="preserve">          (Wenn Sie das Problem selbst beheben wollen, installieren sie bitte das Excel Add-In "Analyse-Funktionen" )</t>
  </si>
  <si>
    <t xml:space="preserve">          (Möglicherweise ist das Add-In bereits installiert, in diesem Fall können sie es über den Menüpunkt              )</t>
  </si>
  <si>
    <t xml:space="preserve">          (Extras -&gt; Add-Ins -&gt; Analysefunktionen (nicht zu verwechseln mit Analysefunktionen - VBA) aktivieren         )</t>
  </si>
  <si>
    <t>Bitte fügen Sie der Tabelle folgendes bei:</t>
  </si>
  <si>
    <t>- Arbeitnehmer, Grenzgänger (Schweiz), Vermieter, …</t>
  </si>
  <si>
    <t xml:space="preserve">= </t>
  </si>
  <si>
    <t>Jahr</t>
  </si>
  <si>
    <t>Wichtige Hinweise bitte zum Arbeiten mit der Tabelle, bitte unbedingt lesen und beachten !</t>
  </si>
  <si>
    <r>
      <t>Bitte auch hier beachten: Die</t>
    </r>
    <r>
      <rPr>
        <sz val="10"/>
        <color indexed="12"/>
        <rFont val="Arial"/>
        <family val="2"/>
      </rPr>
      <t xml:space="preserve"> </t>
    </r>
    <r>
      <rPr>
        <b/>
        <u/>
        <sz val="10"/>
        <color indexed="12"/>
        <rFont val="Arial"/>
        <family val="2"/>
      </rPr>
      <t>roten Felder</t>
    </r>
    <r>
      <rPr>
        <sz val="10"/>
        <color indexed="12"/>
        <rFont val="Arial"/>
        <family val="2"/>
      </rPr>
      <t xml:space="preserve"> werden automatisch ermittelt und dürfen nicht überschrieben werden. </t>
    </r>
  </si>
  <si>
    <t>Italien</t>
  </si>
  <si>
    <r>
      <t xml:space="preserve">Uhrzeit Beginn der Reise </t>
    </r>
    <r>
      <rPr>
        <b/>
        <sz val="9"/>
        <color indexed="12"/>
        <rFont val="Arial"/>
        <family val="2"/>
      </rPr>
      <t>z.B. 00.00 Uhr</t>
    </r>
  </si>
  <si>
    <r>
      <t xml:space="preserve">Uhrzeit Ende der Reise </t>
    </r>
    <r>
      <rPr>
        <b/>
        <sz val="9"/>
        <color indexed="12"/>
        <rFont val="Arial"/>
        <family val="2"/>
      </rPr>
      <t>z.B. 24.00 Uhr</t>
    </r>
  </si>
  <si>
    <r>
      <t>Bei mehrtätigen Dienstreisen, die Sie durch verschiedene Länder führen müssen Sie also die Reise tageweise (nach Ländern) eingeben</t>
    </r>
    <r>
      <rPr>
        <b/>
        <sz val="9"/>
        <color indexed="12"/>
        <rFont val="Arial"/>
        <family val="2"/>
      </rPr>
      <t xml:space="preserve">. </t>
    </r>
  </si>
  <si>
    <r>
      <t xml:space="preserve">Bei einer </t>
    </r>
    <r>
      <rPr>
        <b/>
        <u/>
        <sz val="9"/>
        <color indexed="12"/>
        <rFont val="Arial"/>
        <family val="2"/>
      </rPr>
      <t>eintägigen</t>
    </r>
    <r>
      <rPr>
        <u/>
        <sz val="9"/>
        <color indexed="12"/>
        <rFont val="Arial"/>
        <family val="2"/>
      </rPr>
      <t xml:space="preserve"> </t>
    </r>
    <r>
      <rPr>
        <b/>
        <u/>
        <sz val="9"/>
        <color indexed="12"/>
        <rFont val="Arial"/>
        <family val="2"/>
      </rPr>
      <t>Dienstreise</t>
    </r>
    <r>
      <rPr>
        <b/>
        <sz val="9"/>
        <color indexed="12"/>
        <rFont val="Arial"/>
        <family val="2"/>
      </rPr>
      <t xml:space="preserve"> durch mehrere Länder</t>
    </r>
    <r>
      <rPr>
        <sz val="9"/>
        <color indexed="12"/>
        <rFont val="Arial"/>
        <family val="2"/>
      </rPr>
      <t xml:space="preserve"> richtet sich der Verpflegungspauschbetrag nach dem Land, in dem Sie zuletzt tätig waren.</t>
    </r>
  </si>
  <si>
    <t xml:space="preserve">ORT                 </t>
  </si>
  <si>
    <t>Beschäftigung in Schweiz         von</t>
  </si>
  <si>
    <r>
      <t xml:space="preserve">Bitte beachten Sie bei der Eingabe, dass Excel die Eingabe </t>
    </r>
    <r>
      <rPr>
        <b/>
        <u/>
        <sz val="11"/>
        <color indexed="12"/>
        <rFont val="Arial"/>
        <family val="2"/>
      </rPr>
      <t>24:00 Uhr</t>
    </r>
    <r>
      <rPr>
        <b/>
        <u/>
        <sz val="9"/>
        <color indexed="12"/>
        <rFont val="Arial"/>
        <family val="2"/>
      </rPr>
      <t xml:space="preserve"> optisch sofort in </t>
    </r>
    <r>
      <rPr>
        <b/>
        <u/>
        <sz val="11"/>
        <color indexed="12"/>
        <rFont val="Arial"/>
        <family val="2"/>
      </rPr>
      <t>00:00 Uhr</t>
    </r>
    <r>
      <rPr>
        <b/>
        <u/>
        <sz val="9"/>
        <color indexed="12"/>
        <rFont val="Arial"/>
        <family val="2"/>
      </rPr>
      <t xml:space="preserve"> umwandelt.</t>
    </r>
  </si>
  <si>
    <r>
      <t>Beispiel I</t>
    </r>
    <r>
      <rPr>
        <sz val="9"/>
        <color indexed="12"/>
        <rFont val="Arial"/>
        <family val="2"/>
      </rPr>
      <t xml:space="preserve">: Herr Scherer beginnt um 8.00 Uhr in Heidelberg eine fünftägige Auslandsdienstreise. Am ersten Tag übernachtet er in der Schweiz/Zürich. </t>
    </r>
  </si>
  <si>
    <t xml:space="preserve">                 Am nächsten Tag erreicht er Italien und übernachtet dort zwei mal in Rom. Am vierten Tag Übernachtet er in Frankreich/Paris. </t>
  </si>
  <si>
    <t xml:space="preserve">                 Am letzten Tag kommt er gegen 13:00 Uhr wieder in Heidelberg an. Für den ersten Tag steht ihm der Verpflegungs- und Übernachtungspauschbetrag für die </t>
  </si>
  <si>
    <t xml:space="preserve">                 Schweiz zu. Für den zweiten und dritten Tag ist der Pauschbetrag für Italien maßgebend. Am vierten Tag komm die Pauschale für Frankreich zum Ansatz. </t>
  </si>
  <si>
    <t xml:space="preserve">                 Für den fünften Tag hat er ebenfalls Anspruch auf den Verpflegungspauschbetrag für Frankreich (Abwesenheitsdauer 8-14 Stunden).</t>
  </si>
  <si>
    <r>
      <t>Beispiel II:</t>
    </r>
    <r>
      <rPr>
        <sz val="9"/>
        <color indexed="12"/>
        <rFont val="Arial"/>
        <family val="2"/>
      </rPr>
      <t xml:space="preserve"> Frau Müller besucht an einem Tag vormittags einen Kunden in Basel/Schweiz und nachmittags einen Kunden in Straßburg/Frankreich. Die Abwesenheitsdauer </t>
    </r>
  </si>
  <si>
    <t xml:space="preserve">                  beträgt 15 Stunden. Als Verpflegungspauschbetrag kann sie an diesem Tag zwei Drittel des Pauschbetrages für Frankreich geltend machen oder steuerfrei   </t>
  </si>
  <si>
    <t xml:space="preserve">                  erstattet bekommen, da Straßburg der zuletzt aufgesuchte Tätigkeitsort ist.</t>
  </si>
  <si>
    <r>
      <t xml:space="preserve">    Alles was grau hinterlegt ist wird nicht mit ausgedruckt. Sie müssen diesen </t>
    </r>
    <r>
      <rPr>
        <u/>
        <sz val="10"/>
        <color indexed="12"/>
        <rFont val="Arial"/>
        <family val="2"/>
      </rPr>
      <t>blauen Text</t>
    </r>
    <r>
      <rPr>
        <sz val="10"/>
        <color indexed="12"/>
        <rFont val="Arial"/>
        <family val="2"/>
      </rPr>
      <t xml:space="preserve"> also nicht löschen. </t>
    </r>
  </si>
  <si>
    <t xml:space="preserve">als Ergebnis kein Zahlenwert sondern die Zeichenfolge "####" angezeigt. </t>
  </si>
  <si>
    <t>Wichtige Hinweise zur ergänzenden Tabelle zur Ermittlung von Reisekosten</t>
  </si>
  <si>
    <r>
      <t>Der Verpflegungspauschbetrag richtet sich nach dem Land, das Sie vor 24.00 Uhr Ortszeit erreichen</t>
    </r>
    <r>
      <rPr>
        <b/>
        <sz val="9"/>
        <color indexed="12"/>
        <rFont val="Arial"/>
        <family val="2"/>
      </rPr>
      <t xml:space="preserve">. </t>
    </r>
    <r>
      <rPr>
        <b/>
        <u/>
        <sz val="9"/>
        <color indexed="12"/>
        <rFont val="Arial"/>
        <family val="2"/>
      </rPr>
      <t>Am Rückreisetag ist das Land</t>
    </r>
  </si>
  <si>
    <t>maßgebend, in dem Sie zuletzt tätig waren. Führt die Reise durch mehrere Länder muss die Reise also Abschnittsweise eingetragen werden.</t>
  </si>
  <si>
    <t xml:space="preserve">Reisekostenerstattung des Arbeitgebers unter den in Deutschland gesetzlich abzugsfähigen Pauschalen liegen. </t>
  </si>
  <si>
    <t>Die Tabelle befindet sich ebenso wie dieser Text im nicht druckbaren Bereich (erkennbar an der grauen Hinterlegung).</t>
  </si>
  <si>
    <r>
      <t>Dennoch ist es wichtig, am Ende eines Tage 24:00 Uhr bzw. am darauf folgenden Tag mit der Eingabe 00:00 zu beginnen. Nur so liefert die Tabelle korrekte Ergebnisse</t>
    </r>
    <r>
      <rPr>
        <b/>
        <sz val="9"/>
        <color indexed="12"/>
        <rFont val="Arial"/>
        <family val="2"/>
      </rPr>
      <t xml:space="preserve">. </t>
    </r>
  </si>
  <si>
    <t xml:space="preserve">Weist Ihr Lohnausweis Reisekostenerstattungen aus, rechnet das Finanzamt diese zu Ihrem Bruttolohn hinzu. </t>
  </si>
  <si>
    <t xml:space="preserve">Auch in diesem Fall müssen Sie die Tabelle ausfüllen um Ihre im Gegenzug abziehbaren Reiseskosten zu ermitteln. </t>
  </si>
  <si>
    <t>- Formular Gre_3 (auf unserer Homepage)</t>
  </si>
  <si>
    <t xml:space="preserve">          (Wenn Sie mit einer Englische Excel-Version arbeiten müssen Sie mit der Funktion "Bearbeiten" -&gt; Ersetzten  in allen Formeln den Bestandteil                )</t>
  </si>
  <si>
    <t>Am Rückreisetag ist das Land maßgebend, in dem Sie zuletzt tätig waren. Hier kommt es dann auch entscheidend auf die Eingabe der korrekten Uhrzeiten an.</t>
  </si>
  <si>
    <t xml:space="preserve">wenn die Anzahl der Nichtrückkehrtage mehr als  60 pro Jahr beträgt. </t>
  </si>
  <si>
    <t xml:space="preserve">Bei nicht ganzjährigen Beschäftigungsverhältnissen bzw. Teilzeitarbeit sind die (mehr als) 60 Tage entsprechend zu kürzen. </t>
  </si>
  <si>
    <t>= Anzahl der Reisetage mit weniger als 8 h Abwesenheit</t>
  </si>
  <si>
    <t>79.110 Freiburg</t>
  </si>
  <si>
    <t>EUR</t>
  </si>
  <si>
    <t>Reisekostenerstattung des Arbeitgebers in Schweizer Franken (CHF)</t>
  </si>
  <si>
    <t>Mit privatem PKW gefahrene Kilometer (Dienstreisen)</t>
  </si>
  <si>
    <t xml:space="preserve">Gesamt </t>
  </si>
  <si>
    <t>km</t>
  </si>
  <si>
    <t>Kosten für öffentliche Verkehrsmittel (CHF)</t>
  </si>
  <si>
    <t>Kosten für öffentliche Verkehrsmittel (EUR)</t>
  </si>
  <si>
    <t>CHF</t>
  </si>
  <si>
    <t>?</t>
  </si>
  <si>
    <t>-</t>
  </si>
  <si>
    <t xml:space="preserve">     freie Spalte</t>
  </si>
  <si>
    <t>Wegen der zahlreichen rechtlichen und praktischen Fallstricke raten wir allen Grenzgängern dringend dazu die Hilfe eines hierauf spezialisierten Steuerberaters</t>
  </si>
  <si>
    <t xml:space="preserve">Anzahl der Wochenend- u. Feiertage </t>
  </si>
  <si>
    <t>Anzahl der Feiertage (manuell einzugeben)</t>
  </si>
  <si>
    <t>Berechnung bzw. Zählweise der Nichtrückkehrtage</t>
  </si>
  <si>
    <r>
      <t xml:space="preserve">Weitere Infos zu den in der Tabelle umgesetzten rechtlichen Grundlagen erhalten Sie unten durch anklicken der Laschen </t>
    </r>
    <r>
      <rPr>
        <b/>
        <sz val="10"/>
        <color indexed="12"/>
        <rFont val="Arial"/>
        <family val="2"/>
      </rPr>
      <t>"Rechtl. Grundlagen Grenzg."</t>
    </r>
  </si>
  <si>
    <t xml:space="preserve">Die Reisekosten für Deutschland und die Schweiz (außer nach Genf) werden automatisch ermittelt. </t>
  </si>
  <si>
    <t>verschiedenen Länder erhalten Sie unten durch klicken auf die Lasche Reisepauschalen (siehe unterer Bildschirmrand)</t>
  </si>
  <si>
    <t>Beschäftigungsgrad in %</t>
  </si>
  <si>
    <t>BG</t>
  </si>
  <si>
    <t>79110 Freiburg</t>
  </si>
  <si>
    <t>- Von der Verwendung der Tabelle ohne</t>
  </si>
  <si>
    <t>Leitender Angestellter mit Eintrag im Handelsregister ?</t>
  </si>
  <si>
    <r>
      <t xml:space="preserve">Verpflegungs- mehraufwendungen </t>
    </r>
    <r>
      <rPr>
        <b/>
        <sz val="9"/>
        <rFont val="Arial"/>
        <family val="2"/>
      </rPr>
      <t>Schweiz (ohne Genf!)</t>
    </r>
  </si>
  <si>
    <r>
      <t xml:space="preserve">Der Arbeitgeber hat auch an Wochenend- u. Feiertagen die Reisekosten (Verpflegung oder/und Unterkunft) übernommen, die er unter der Woche getragen hat </t>
    </r>
    <r>
      <rPr>
        <b/>
        <sz val="8"/>
        <rFont val="Arial"/>
        <family val="2"/>
      </rPr>
      <t>( j / n )</t>
    </r>
  </si>
  <si>
    <t xml:space="preserve">  Tage x BG x Jahr (gerundet)</t>
  </si>
  <si>
    <t>Jahres Arbeitstage bei 100%</t>
  </si>
  <si>
    <t>Waldallee 13</t>
  </si>
  <si>
    <t xml:space="preserve">   3-Seitiges PDF mit der Darstellung der Rechtslage: </t>
  </si>
  <si>
    <r>
      <t xml:space="preserve">Eine ganz, bzw. teilweise Besteuerung in der Schweiz tritt </t>
    </r>
    <r>
      <rPr>
        <u/>
        <sz val="10"/>
        <color indexed="12"/>
        <rFont val="Arial"/>
        <family val="2"/>
      </rPr>
      <t>bei Grenzgängern</t>
    </r>
    <r>
      <rPr>
        <sz val="10"/>
        <color indexed="12"/>
        <rFont val="Arial"/>
        <family val="2"/>
      </rPr>
      <t xml:space="preserve"> nur dann ein, wenn die Anzahl der Nichtrückkehrtage mehr als 60 beträgt.</t>
    </r>
  </si>
  <si>
    <t xml:space="preserve">   steuerlichen Berater wird abgeraten! </t>
  </si>
  <si>
    <t xml:space="preserve">Im Fall einer erforderlichen Aufteilung des Jahresarbeitslohns ist von 240 Arbeitstagen pro Jahr auszugehen, </t>
  </si>
  <si>
    <t xml:space="preserve">sofern im Einzelfall keine abweichende Zahl von Gesamtarbeitstagen geltend gemacht wird. </t>
  </si>
  <si>
    <t xml:space="preserve">Maßgeben sind im Zweifel die lt. Arbeitsvertrag vereinbarten Arbeitstage. </t>
  </si>
  <si>
    <t>Fach A Teil 2 Nr. 8</t>
  </si>
  <si>
    <t xml:space="preserve">mehrtägigen Geschäftsreisen auch alle Wochenend- und Feiertage als Nichtrückkehrtage angesehen. </t>
  </si>
  <si>
    <r>
      <t xml:space="preserve">Wochenendtätigkeit gewährt. </t>
    </r>
    <r>
      <rPr>
        <u/>
        <sz val="10"/>
        <rFont val="Arial"/>
        <family val="2"/>
      </rPr>
      <t xml:space="preserve">Trägt der Arbeitgeber die Reisekosten, so werden bei </t>
    </r>
  </si>
  <si>
    <t>Übernachtungskosten und Verpflegungskosten</t>
  </si>
  <si>
    <r>
      <t xml:space="preserve">Arbeit an Wochenend- u. Feiertagen wurde vom Arbeitgeber angeordnet und  gesondert vergütet, </t>
    </r>
    <r>
      <rPr>
        <u/>
        <sz val="8"/>
        <rFont val="Arial"/>
        <family val="2"/>
      </rPr>
      <t>oder</t>
    </r>
    <r>
      <rPr>
        <sz val="8"/>
        <rFont val="Arial"/>
        <family val="2"/>
      </rPr>
      <t xml:space="preserve"> es wurde Freizeitausgleich gewährt</t>
    </r>
    <r>
      <rPr>
        <b/>
        <sz val="8"/>
        <rFont val="Arial"/>
        <family val="2"/>
      </rPr>
      <t xml:space="preserve"> ( j / n )</t>
    </r>
  </si>
  <si>
    <t>keine Arbeitsleistung erbracht wird. Sollte so ein Nachweis nicht</t>
  </si>
  <si>
    <t>vorhanden sein müssen diese Tage künftig ebenfalls als steuerpflichtig</t>
  </si>
  <si>
    <t xml:space="preserve">angesehen werden.“                    </t>
  </si>
  <si>
    <t>in dem bestätigt wird, dass an den Wochenenden</t>
  </si>
  <si>
    <t>„Nachweis des Arbeitgebers</t>
  </si>
  <si>
    <t>-&gt; Die Tabelle rechnet nur korrekt wenn leere Felder wirklich leer sind. Wenn Sie in den Spalten Schweiz (x) oder Deutschland (x), das X</t>
  </si>
  <si>
    <t xml:space="preserve">      daher bitte immer die "Entf." - Taste zum löschen von Angaben. </t>
  </si>
  <si>
    <t xml:space="preserve">     durch das Betätigen der Leertaste betätigen ist das Feld nicht leer sondern enthält ein blank und die Tabelle rechnet falsch. Benutzen Sie</t>
  </si>
  <si>
    <t>An- oder Abreisetag</t>
  </si>
  <si>
    <t>Einzelreisetag über 8h</t>
  </si>
  <si>
    <t>Zwischentage = 24h</t>
  </si>
  <si>
    <t>-&gt; Jedes Datum darf im Regelfall nur 1 x in der Tabelle vorkommen.</t>
  </si>
  <si>
    <t xml:space="preserve">    Es gibt verschiedene Fallkonstellationen bei denen die Doppeleingabe von Daten korrekt ist. </t>
  </si>
  <si>
    <t xml:space="preserve">    Prüfen Sie in diesem Fall mit Hilfe der Hinweise in der Lasche "Rechtl. Grudl. Grenzg.) ob Ihre Doppeleingabe zu korrekten Ergebnissen führt.</t>
  </si>
  <si>
    <t xml:space="preserve">    Bei Doppeleingabe erscheint dann rechts die Meldung "Korrekt ??? Sie haben zwei gleich Daten eingegeben"</t>
  </si>
  <si>
    <t>VMA Schweiz</t>
  </si>
  <si>
    <t>Tage über 8h</t>
  </si>
  <si>
    <t>Tage über 24h</t>
  </si>
  <si>
    <t>Übernachtungskosten (CHF)</t>
  </si>
  <si>
    <t>Übernachtungskosten (EUR)</t>
  </si>
  <si>
    <r>
      <t xml:space="preserve">-&gt; Es sind die </t>
    </r>
    <r>
      <rPr>
        <b/>
        <u/>
        <sz val="10"/>
        <color indexed="12"/>
        <rFont val="Arial"/>
        <family val="2"/>
      </rPr>
      <t>blauen (gelb hinterlegten)</t>
    </r>
    <r>
      <rPr>
        <sz val="10"/>
        <color indexed="12"/>
        <rFont val="Arial"/>
        <family val="2"/>
      </rPr>
      <t xml:space="preserve"> und </t>
    </r>
    <r>
      <rPr>
        <b/>
        <u/>
        <sz val="10"/>
        <rFont val="Arial"/>
        <family val="2"/>
      </rPr>
      <t>schwarzen Felder</t>
    </r>
    <r>
      <rPr>
        <sz val="10"/>
        <color indexed="12"/>
        <rFont val="Arial"/>
        <family val="2"/>
      </rPr>
      <t xml:space="preserve"> auszufüllen, die</t>
    </r>
    <r>
      <rPr>
        <sz val="10"/>
        <color indexed="13"/>
        <rFont val="Arial"/>
        <family val="2"/>
      </rPr>
      <t xml:space="preserve"> </t>
    </r>
    <r>
      <rPr>
        <b/>
        <u/>
        <sz val="10"/>
        <color indexed="60"/>
        <rFont val="Arial"/>
        <family val="2"/>
      </rPr>
      <t>roten Felder</t>
    </r>
    <r>
      <rPr>
        <sz val="10"/>
        <color indexed="13"/>
        <rFont val="Arial"/>
        <family val="2"/>
      </rPr>
      <t xml:space="preserve"> </t>
    </r>
    <r>
      <rPr>
        <sz val="10"/>
        <color indexed="12"/>
        <rFont val="Arial"/>
        <family val="2"/>
      </rPr>
      <t xml:space="preserve">werden automatisch berechnet und dürfen </t>
    </r>
    <r>
      <rPr>
        <u/>
        <sz val="10"/>
        <color indexed="12"/>
        <rFont val="Arial"/>
        <family val="2"/>
      </rPr>
      <t>nicht</t>
    </r>
    <r>
      <rPr>
        <sz val="10"/>
        <color indexed="12"/>
        <rFont val="Arial"/>
        <family val="2"/>
      </rPr>
      <t xml:space="preserve"> überschrieben werden</t>
    </r>
  </si>
  <si>
    <t xml:space="preserve">-&gt; Bitte keinen Urlaub, keine Krankheit und keine privaten Reisen eintragen. </t>
  </si>
  <si>
    <t xml:space="preserve">Zürich -&gt;                    </t>
  </si>
  <si>
    <t xml:space="preserve">Rom -&gt;                      </t>
  </si>
  <si>
    <t>Paris -&gt; Heidelberg</t>
  </si>
  <si>
    <t>Basel -&gt; Straßburg</t>
  </si>
  <si>
    <t>Lissabon</t>
  </si>
  <si>
    <t>Paris</t>
  </si>
  <si>
    <t>Dresden</t>
  </si>
  <si>
    <t>Freiburg</t>
  </si>
  <si>
    <t>Bad Sulzburg</t>
  </si>
  <si>
    <t>Buonas</t>
  </si>
  <si>
    <t>Frankfurt</t>
  </si>
  <si>
    <t>Berlin</t>
  </si>
  <si>
    <t>Zürich</t>
  </si>
  <si>
    <t>München</t>
  </si>
  <si>
    <t>Lyon</t>
  </si>
  <si>
    <r>
      <t xml:space="preserve">( bitte zutreffendes im </t>
    </r>
    <r>
      <rPr>
        <b/>
        <u/>
        <sz val="8"/>
        <rFont val="Arial"/>
        <family val="2"/>
      </rPr>
      <t>gelben Feld</t>
    </r>
    <r>
      <rPr>
        <sz val="8"/>
        <rFont val="Arial"/>
        <family val="2"/>
      </rPr>
      <t xml:space="preserve"> mit einem </t>
    </r>
    <r>
      <rPr>
        <b/>
        <sz val="14"/>
        <rFont val="Arial"/>
        <family val="2"/>
      </rPr>
      <t>x</t>
    </r>
    <r>
      <rPr>
        <sz val="8"/>
        <rFont val="Arial"/>
        <family val="2"/>
      </rPr>
      <t xml:space="preserve"> kennzeichnen !!!)</t>
    </r>
  </si>
  <si>
    <t xml:space="preserve"> ja</t>
  </si>
  <si>
    <t xml:space="preserve"> nein</t>
  </si>
  <si>
    <t xml:space="preserve">          (Nettoarbeitstage durch "Networkdays" ersetzen. Im Feld N59 muss die vorhandene Formel mit =YEARFRAC(D45;12;31) überschieben werden                  )</t>
  </si>
  <si>
    <t xml:space="preserve">                 -&gt; Dieses Beispiel wurde in der Tabelle als Beispiel-Reise I bei den Reise-Nummern 18 -  20 eingegeben</t>
  </si>
  <si>
    <t xml:space="preserve">                  -&gt; Dieses Beispiel wurde in der Tabelle als Beispiel-Reise II bei der Reise-Nr. 21 eingegeben. </t>
  </si>
  <si>
    <t xml:space="preserve">in Anspruch zu nehmen. Für (echte) "Leitende Angestellte" sind weitere Besonderheiten zu beachten. </t>
  </si>
  <si>
    <t xml:space="preserve">Deutschland hat die im Drittland und in Deutschland gearbeiteten Tage dann von der Besteuerung freizustellen. </t>
  </si>
  <si>
    <r>
      <t xml:space="preserve">Bei </t>
    </r>
    <r>
      <rPr>
        <b/>
        <sz val="10"/>
        <rFont val="Arial"/>
        <family val="2"/>
      </rPr>
      <t>"</t>
    </r>
    <r>
      <rPr>
        <b/>
        <u/>
        <sz val="10"/>
        <rFont val="Arial"/>
        <family val="2"/>
      </rPr>
      <t>Leitenden Angestellten"</t>
    </r>
    <r>
      <rPr>
        <sz val="10"/>
        <rFont val="Arial"/>
        <family val="2"/>
      </rPr>
      <t xml:space="preserve"> </t>
    </r>
    <r>
      <rPr>
        <sz val="10"/>
        <color indexed="12"/>
        <rFont val="Arial"/>
        <family val="2"/>
      </rPr>
      <t>einer Schweizer Kapitalgesellschaft mit mehr als 60 NRT ist der gesamten Arbeitslohn inkl. Drittlandstage in der Schweiz zu besteuern.</t>
    </r>
  </si>
  <si>
    <t>In seltenen Fällen fordert das Finanzamt bei der Eintragung "n" in dieser Spalte:</t>
  </si>
  <si>
    <t>….folgenden….</t>
  </si>
  <si>
    <t xml:space="preserve">    Fehlermeldungen !!!!</t>
  </si>
  <si>
    <t>?????</t>
  </si>
  <si>
    <t xml:space="preserve">-&gt; Bitte verwenden Sie immer die neuster Version der Tabelle. </t>
  </si>
  <si>
    <t>Zumutbarkeit der Rückker:</t>
  </si>
  <si>
    <t>(Konsultationsvereinbarung zur Auslegung von Artikel 15a Abs. 2 DBA-Schweiz veröffentlicht (BMF, Schreiben v. 25.10.2018 - IV B 2 - S 1301-CHE/07/10015-09).</t>
  </si>
  <si>
    <r>
      <t xml:space="preserve">Die Zumutbarkeit der Rückkehr ist dann zu verneinen, wenn die Straßenentfernung mehr als </t>
    </r>
    <r>
      <rPr>
        <b/>
        <sz val="10"/>
        <rFont val="Arial"/>
        <family val="2"/>
      </rPr>
      <t>110 km</t>
    </r>
    <r>
      <rPr>
        <sz val="10"/>
        <rFont val="Arial"/>
        <family val="2"/>
      </rPr>
      <t xml:space="preserve"> beträgt, </t>
    </r>
    <r>
      <rPr>
        <u/>
        <sz val="10"/>
        <rFont val="Arial"/>
        <family val="2"/>
      </rPr>
      <t>oder</t>
    </r>
    <r>
      <rPr>
        <sz val="10"/>
        <rFont val="Arial"/>
        <family val="2"/>
      </rPr>
      <t xml:space="preserve"> wenn die für</t>
    </r>
  </si>
  <si>
    <t xml:space="preserve">                                                                                                                                      </t>
  </si>
  <si>
    <r>
      <t xml:space="preserve">     Denken Sie daran auch Ihren Namen und den </t>
    </r>
    <r>
      <rPr>
        <u/>
        <sz val="10"/>
        <color indexed="12"/>
        <rFont val="Arial"/>
        <family val="2"/>
      </rPr>
      <t>Beschäftigungszeitraum</t>
    </r>
    <r>
      <rPr>
        <sz val="10"/>
        <color indexed="12"/>
        <rFont val="Arial"/>
        <family val="2"/>
      </rPr>
      <t xml:space="preserve"> einzutragen.  </t>
    </r>
  </si>
  <si>
    <t>-&gt; Felder mit Fragezeichen ????? müssen ausgefüllt werden.</t>
  </si>
  <si>
    <t xml:space="preserve">    Sofern die Felder mit Fragezeichen nicht überschrieben werden, müssen diese entfernt werden, sonst rechnet die Tabelle nicht korrekt. </t>
  </si>
  <si>
    <r>
      <t xml:space="preserve">-&gt; Wenn die Tabelle Fehler oder nicht plausible Eingaben enthält gib es in Zeile 65 der Exceltabelle einen </t>
    </r>
    <r>
      <rPr>
        <sz val="10"/>
        <color rgb="FFFF0000"/>
        <rFont val="Arial"/>
        <family val="2"/>
      </rPr>
      <t xml:space="preserve">roten </t>
    </r>
    <r>
      <rPr>
        <sz val="10"/>
        <color rgb="FF0000FF"/>
        <rFont val="Arial"/>
        <family val="2"/>
      </rPr>
      <t>Hinweis.</t>
    </r>
  </si>
  <si>
    <t>Bei Personen, deren Entfernung zwischen Wohnsitz und</t>
  </si>
  <si>
    <t>Arbeitsstätte weniger als 100 km beträgt und die Rückkehr</t>
  </si>
  <si>
    <t>herigen Vereinbarung nicht zumutbar war, kann sich daher</t>
  </si>
  <si>
    <t>eine Verschiebung des Besteuerungsrechts der einzelnen</t>
  </si>
  <si>
    <t>Staaten ergeben.</t>
  </si>
  <si>
    <t>a) Rechtslage bis Veranlagungszeitraum 2018</t>
  </si>
  <si>
    <t>b) Rechtslage ab Veranlagungszeitraum 2019</t>
  </si>
  <si>
    <t>wegen Überschreitens der zeitlichen Grenze nach der bis-</t>
  </si>
  <si>
    <t>Verpfelgungspauschalen</t>
  </si>
  <si>
    <t>Jahr 2019</t>
  </si>
  <si>
    <t>Jahr 2018</t>
  </si>
  <si>
    <t>Jahr 2017</t>
  </si>
  <si>
    <t>-&gt; Alle Angaben ohne Gewähre (für Richtigkeit und Aktualität)</t>
  </si>
  <si>
    <t xml:space="preserve">Eine (in der Regel) steuerlich vorteilhafte ganz, bzw. teilweise Besteuerung in der Schweiz tritt dann ein, </t>
  </si>
  <si>
    <t>Jahr 2020</t>
  </si>
  <si>
    <t>verwendbar ab VZ 2014 bis VZ  2019</t>
  </si>
  <si>
    <t>(Version 20.1)</t>
  </si>
  <si>
    <t>1. Art 15a (Grenzgängerregelung, Art 19 Abs. 5 verweist auf Art 15a)</t>
  </si>
  <si>
    <t>2. Art 19 (Kassenstaatsregelung für Arbeitnehmer im öffentlichen Dienst,</t>
  </si>
  <si>
    <t>Art 15 Abs. 1 verweist auf Art 19)</t>
  </si>
  <si>
    <t>3 Art 15 Abs.2 (Entsenderegelung für Arbeitnehmer im privaten Dienst,</t>
  </si>
  <si>
    <t>Art 15 Abs.2 :"ungeachtet des Abs. 1...")</t>
  </si>
  <si>
    <t>4. Art 15 Abs.1 (Tätigkeitsortprinzip für Arbeitnehmer im privaten Dienst)</t>
  </si>
  <si>
    <r>
      <t xml:space="preserve">Besonderheiten der 60-Tage-Regel bei </t>
    </r>
    <r>
      <rPr>
        <b/>
        <u/>
        <sz val="10"/>
        <rFont val="Arial"/>
        <family val="2"/>
      </rPr>
      <t>Anstellung im öffentlichen Dienst</t>
    </r>
  </si>
  <si>
    <t>-&gt; Deutsche Staatsbürgerschaft = nur die in DE gearbeiteten Tage sind in DE zu versteuern (alle im Drittland gearbeitetn Tage sind in CH zu versteuern).</t>
  </si>
  <si>
    <t>-&gt; Nicht Deutsche Staatsbürgerschaft = alle Tage sind (wie bei leitenden Angestellten) in der Schweiz zu versteuern.</t>
  </si>
  <si>
    <t xml:space="preserve">Art 15 Abs.2 ist nicht anzuwenden, da bei Beschäftigung im </t>
  </si>
  <si>
    <t>Öffentlichn Dienst (z.B. Uni Basel) Art 19 vorrangig anzuwenden ist.</t>
  </si>
  <si>
    <t>zu falls der Mitarbeiter die deutsche Staatsangehörigkeit hat (Art 19 Abs.1 S.2).</t>
  </si>
  <si>
    <t>Deutschland steht nur für die Tage der Tätigkeit in Deutschland das Besteuerungsrecht</t>
  </si>
  <si>
    <t xml:space="preserve">Falls er nicht die deutsche Staatsangehörigkeit hat steht das Besteuerungsrech für alle Tage der Schweiz zu. </t>
  </si>
  <si>
    <t>Stand 11/2020</t>
  </si>
  <si>
    <t>Reisegrund            Projekt                       Bemerkungen</t>
  </si>
  <si>
    <t>(nicht für VZ 2020 nutzbar)</t>
  </si>
  <si>
    <t>aus dem Doppelbesteuerungsabkommen mit der Schweiz ergibt sich folgende Rangfolge:</t>
  </si>
  <si>
    <t>Bei einer Überschreitung 60 Nichtrückkehrtagen ist die Grenz gängerregelung des Art 15a nicht mehr anzuwenden.</t>
  </si>
  <si>
    <r>
      <t xml:space="preserve">-&gt; bitte beachten Sie auch die Hinweise oben zu den Besonderheiten bei Angestellten im </t>
    </r>
    <r>
      <rPr>
        <u/>
        <sz val="9.5"/>
        <rFont val="Arial"/>
        <family val="2"/>
      </rPr>
      <t>Öffentlichen Dienst</t>
    </r>
    <r>
      <rPr>
        <sz val="9.5"/>
        <rFont val="Arial"/>
        <family val="2"/>
      </rPr>
      <t xml:space="preserve"> (diesbezüglich rechnet die Tabelle </t>
    </r>
    <r>
      <rPr>
        <u/>
        <sz val="9.5"/>
        <rFont val="Arial"/>
        <family val="2"/>
      </rPr>
      <t>nicht</t>
    </r>
    <r>
      <rPr>
        <sz val="9.5"/>
        <rFont val="Arial"/>
        <family val="2"/>
      </rPr>
      <t xml:space="preserve"> automatisch korrekt).</t>
    </r>
  </si>
  <si>
    <t>(Fehler-) Hinweisfeld: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</si>
</sst>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0.0000"/>
    <numFmt numFmtId="166" formatCode="h:mm;@"/>
  </numFmts>
  <fonts count="65">
    <font>
      <sz val="10"/>
      <name val="Arial"/>
    </font>
    <font>
      <sz val="10"/>
      <name val="Arial"/>
      <family val="2"/>
    </font>
    <font>
      <sz val="8"/>
      <name val="Arial"/>
      <family val="2"/>
    </font>
    <font>
      <b/>
      <sz val="8"/>
      <name val="Arial"/>
      <family val="2"/>
    </font>
    <font>
      <sz val="8"/>
      <name val="Arial"/>
      <family val="2"/>
    </font>
    <font>
      <sz val="8"/>
      <color indexed="10"/>
      <name val="Arial"/>
      <family val="2"/>
    </font>
    <font>
      <sz val="10"/>
      <color indexed="10"/>
      <name val="Arial"/>
      <family val="2"/>
    </font>
    <font>
      <b/>
      <sz val="10"/>
      <name val="Arial"/>
      <family val="2"/>
    </font>
    <font>
      <b/>
      <sz val="10"/>
      <color indexed="10"/>
      <name val="Arial"/>
      <family val="2"/>
    </font>
    <font>
      <b/>
      <u/>
      <sz val="14"/>
      <name val="Arial"/>
      <family val="2"/>
    </font>
    <font>
      <u/>
      <sz val="10"/>
      <name val="Arial"/>
      <family val="2"/>
    </font>
    <font>
      <sz val="8"/>
      <color indexed="10"/>
      <name val="Arial"/>
      <family val="2"/>
    </font>
    <font>
      <sz val="10"/>
      <color indexed="10"/>
      <name val="Arial"/>
      <family val="2"/>
    </font>
    <font>
      <b/>
      <sz val="8"/>
      <color indexed="10"/>
      <name val="Arial"/>
      <family val="2"/>
    </font>
    <font>
      <sz val="12"/>
      <name val="Monotype Corsiva"/>
      <family val="4"/>
    </font>
    <font>
      <sz val="10"/>
      <name val="Arial"/>
      <family val="2"/>
    </font>
    <font>
      <sz val="10"/>
      <color indexed="13"/>
      <name val="Arial"/>
      <family val="2"/>
    </font>
    <font>
      <sz val="9"/>
      <name val="Arial"/>
      <family val="2"/>
    </font>
    <font>
      <b/>
      <sz val="9"/>
      <name val="Arial"/>
      <family val="2"/>
    </font>
    <font>
      <u/>
      <sz val="10"/>
      <color indexed="12"/>
      <name val="Arial"/>
      <family val="2"/>
    </font>
    <font>
      <sz val="9"/>
      <name val="Arial"/>
      <family val="2"/>
    </font>
    <font>
      <u/>
      <sz val="8"/>
      <name val="Arial"/>
      <family val="2"/>
    </font>
    <font>
      <b/>
      <sz val="9"/>
      <color indexed="12"/>
      <name val="Arial"/>
      <family val="2"/>
    </font>
    <font>
      <i/>
      <sz val="10"/>
      <color indexed="23"/>
      <name val="Arial"/>
      <family val="2"/>
    </font>
    <font>
      <sz val="10"/>
      <color indexed="8"/>
      <name val="Arial"/>
      <family val="2"/>
    </font>
    <font>
      <b/>
      <u/>
      <sz val="10"/>
      <color indexed="8"/>
      <name val="Benguiat Bk BT"/>
      <family val="1"/>
    </font>
    <font>
      <sz val="9"/>
      <color indexed="8"/>
      <name val="Arial"/>
      <family val="2"/>
    </font>
    <font>
      <u/>
      <sz val="9"/>
      <color indexed="12"/>
      <name val="Arial"/>
      <family val="2"/>
    </font>
    <font>
      <b/>
      <sz val="12"/>
      <color indexed="8"/>
      <name val="Monotype Corsiva"/>
      <family val="4"/>
    </font>
    <font>
      <b/>
      <sz val="10"/>
      <color indexed="8"/>
      <name val="Arial"/>
      <family val="2"/>
    </font>
    <font>
      <b/>
      <sz val="10"/>
      <color indexed="12"/>
      <name val="Arial"/>
      <family val="2"/>
    </font>
    <font>
      <b/>
      <u/>
      <sz val="8"/>
      <name val="Arial"/>
      <family val="2"/>
    </font>
    <font>
      <sz val="10"/>
      <name val="Arial"/>
      <family val="2"/>
    </font>
    <font>
      <b/>
      <u/>
      <sz val="10"/>
      <color indexed="12"/>
      <name val="Arial"/>
      <family val="2"/>
    </font>
    <font>
      <sz val="10"/>
      <color indexed="12"/>
      <name val="Arial"/>
      <family val="2"/>
    </font>
    <font>
      <u/>
      <sz val="10"/>
      <color indexed="12"/>
      <name val="Arial"/>
      <family val="2"/>
    </font>
    <font>
      <sz val="10"/>
      <color indexed="12"/>
      <name val="Arial"/>
      <family val="2"/>
    </font>
    <font>
      <sz val="8"/>
      <color indexed="12"/>
      <name val="Arial"/>
      <family val="2"/>
    </font>
    <font>
      <sz val="9"/>
      <color indexed="12"/>
      <name val="Arial"/>
      <family val="2"/>
    </font>
    <font>
      <b/>
      <u/>
      <sz val="10"/>
      <color indexed="12"/>
      <name val="Benguiat Bk BT"/>
      <family val="1"/>
    </font>
    <font>
      <b/>
      <sz val="12"/>
      <color indexed="12"/>
      <name val="Monotype Corsiva"/>
      <family val="4"/>
    </font>
    <font>
      <sz val="9"/>
      <color indexed="12"/>
      <name val="Arial"/>
      <family val="2"/>
    </font>
    <font>
      <b/>
      <u/>
      <sz val="9"/>
      <color indexed="12"/>
      <name val="Arial"/>
      <family val="2"/>
    </font>
    <font>
      <b/>
      <sz val="9"/>
      <color indexed="28"/>
      <name val="Verdana"/>
      <family val="2"/>
    </font>
    <font>
      <b/>
      <u/>
      <sz val="11"/>
      <color indexed="12"/>
      <name val="Arial"/>
      <family val="2"/>
    </font>
    <font>
      <b/>
      <u/>
      <sz val="13"/>
      <color indexed="12"/>
      <name val="Arial"/>
      <family val="2"/>
    </font>
    <font>
      <b/>
      <u/>
      <sz val="10"/>
      <color indexed="60"/>
      <name val="Arial"/>
      <family val="2"/>
    </font>
    <font>
      <sz val="11"/>
      <name val="Calibri"/>
      <family val="2"/>
    </font>
    <font>
      <b/>
      <u/>
      <sz val="10"/>
      <name val="Arial"/>
      <family val="2"/>
    </font>
    <font>
      <b/>
      <sz val="14"/>
      <name val="Arial"/>
      <family val="2"/>
    </font>
    <font>
      <sz val="10"/>
      <color rgb="FF7030A0"/>
      <name val="Arial"/>
      <family val="2"/>
    </font>
    <font>
      <sz val="10"/>
      <color rgb="FF00B050"/>
      <name val="Arial"/>
      <family val="2"/>
    </font>
    <font>
      <b/>
      <sz val="10"/>
      <color rgb="FF0000FF"/>
      <name val="Arial"/>
      <family val="2"/>
    </font>
    <font>
      <b/>
      <sz val="10"/>
      <color rgb="FFFF0000"/>
      <name val="Arial"/>
      <family val="2"/>
    </font>
    <font>
      <sz val="10"/>
      <color rgb="FF0000FF"/>
      <name val="Arial"/>
      <family val="2"/>
    </font>
    <font>
      <sz val="10"/>
      <color rgb="FFFF0000"/>
      <name val="Arial"/>
      <family val="2"/>
    </font>
    <font>
      <u/>
      <sz val="9"/>
      <color theme="1"/>
      <name val="Arial"/>
      <family val="2"/>
    </font>
    <font>
      <sz val="7"/>
      <color rgb="FF0000FF"/>
      <name val="Arial"/>
      <family val="2"/>
    </font>
    <font>
      <sz val="12"/>
      <color rgb="FFFFFF00"/>
      <name val="Arial"/>
      <family val="2"/>
    </font>
    <font>
      <sz val="8"/>
      <color rgb="FF0000FF"/>
      <name val="Arial"/>
      <family val="2"/>
    </font>
    <font>
      <sz val="9"/>
      <color rgb="FF0000FF"/>
      <name val="Arial"/>
      <family val="2"/>
    </font>
    <font>
      <sz val="8.5"/>
      <name val="Arial"/>
      <family val="2"/>
    </font>
    <font>
      <sz val="9.5"/>
      <name val="Arial"/>
      <family val="2"/>
    </font>
    <font>
      <u/>
      <sz val="9.5"/>
      <name val="Arial"/>
      <family val="2"/>
    </font>
    <font>
      <b/>
      <sz val="14"/>
      <color rgb="FFFF0000"/>
      <name val="Arial"/>
      <family val="2"/>
    </font>
  </fonts>
  <fills count="4">
    <fill>
      <patternFill patternType="none"/>
    </fill>
    <fill>
      <patternFill patternType="gray125"/>
    </fill>
    <fill>
      <patternFill patternType="solid">
        <fgColor indexed="13"/>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0" fontId="19" fillId="0" borderId="0" applyNumberFormat="0" applyFill="0" applyBorder="0" applyAlignment="0" applyProtection="0">
      <alignment vertical="top"/>
      <protection locked="0"/>
    </xf>
    <xf numFmtId="9" fontId="1" fillId="0" borderId="0" applyFont="0" applyFill="0" applyBorder="0" applyAlignment="0" applyProtection="0"/>
  </cellStyleXfs>
  <cellXfs count="340">
    <xf numFmtId="0" fontId="0" fillId="0" borderId="0" xfId="0"/>
    <xf numFmtId="164" fontId="0" fillId="0" borderId="0" xfId="0" applyNumberFormat="1"/>
    <xf numFmtId="0" fontId="0" fillId="0" borderId="0" xfId="0" applyAlignment="1">
      <alignment horizontal="center"/>
    </xf>
    <xf numFmtId="0" fontId="2" fillId="0" borderId="0" xfId="0" applyFont="1" applyAlignment="1">
      <alignment horizontal="left"/>
    </xf>
    <xf numFmtId="0" fontId="2" fillId="0" borderId="0" xfId="0" applyFont="1"/>
    <xf numFmtId="0" fontId="6" fillId="0" borderId="0" xfId="0" applyFont="1"/>
    <xf numFmtId="1" fontId="6" fillId="0" borderId="0" xfId="0" applyNumberFormat="1" applyFont="1"/>
    <xf numFmtId="0" fontId="7" fillId="0" borderId="0" xfId="0" applyFont="1"/>
    <xf numFmtId="164" fontId="0" fillId="0" borderId="1" xfId="0" applyNumberFormat="1" applyBorder="1" applyAlignment="1">
      <alignment horizontal="center"/>
    </xf>
    <xf numFmtId="0" fontId="3" fillId="0" borderId="1" xfId="0" applyFont="1" applyBorder="1" applyAlignment="1">
      <alignment textRotation="90"/>
    </xf>
    <xf numFmtId="0" fontId="3" fillId="0" borderId="1" xfId="0" applyFont="1" applyBorder="1" applyAlignment="1">
      <alignment horizontal="center" textRotation="90" wrapText="1"/>
    </xf>
    <xf numFmtId="0" fontId="5" fillId="0" borderId="1" xfId="0" applyFont="1" applyBorder="1" applyAlignment="1">
      <alignment horizontal="center" textRotation="90" wrapText="1"/>
    </xf>
    <xf numFmtId="1" fontId="6" fillId="0" borderId="3" xfId="0" applyNumberFormat="1" applyFont="1" applyBorder="1"/>
    <xf numFmtId="1" fontId="6" fillId="0" borderId="4" xfId="0" applyNumberFormat="1" applyFont="1" applyBorder="1"/>
    <xf numFmtId="0" fontId="6" fillId="0" borderId="3" xfId="0" applyFont="1" applyBorder="1"/>
    <xf numFmtId="0" fontId="6" fillId="0" borderId="4" xfId="0" applyFont="1" applyBorder="1"/>
    <xf numFmtId="0" fontId="9" fillId="0" borderId="0" xfId="0" applyFont="1" applyAlignment="1">
      <alignment horizontal="left"/>
    </xf>
    <xf numFmtId="164" fontId="0" fillId="0" borderId="5" xfId="0" applyNumberFormat="1" applyBorder="1" applyAlignment="1">
      <alignment horizontal="left"/>
    </xf>
    <xf numFmtId="0" fontId="0" fillId="0" borderId="6" xfId="0" applyBorder="1" applyAlignment="1">
      <alignment horizontal="left"/>
    </xf>
    <xf numFmtId="0" fontId="0" fillId="0" borderId="5" xfId="0" applyBorder="1"/>
    <xf numFmtId="0" fontId="0" fillId="0" borderId="6" xfId="0" applyBorder="1"/>
    <xf numFmtId="164" fontId="10" fillId="0" borderId="0" xfId="0" applyNumberFormat="1" applyFont="1"/>
    <xf numFmtId="164" fontId="0" fillId="0" borderId="7" xfId="0" applyNumberFormat="1" applyBorder="1"/>
    <xf numFmtId="0" fontId="0" fillId="0" borderId="8" xfId="0" applyBorder="1"/>
    <xf numFmtId="164" fontId="0" fillId="0" borderId="8" xfId="0" applyNumberFormat="1" applyBorder="1"/>
    <xf numFmtId="0" fontId="2" fillId="0" borderId="8" xfId="0" applyFont="1" applyBorder="1"/>
    <xf numFmtId="0" fontId="6" fillId="0" borderId="8" xfId="0" applyFont="1" applyBorder="1"/>
    <xf numFmtId="0" fontId="6" fillId="0" borderId="9" xfId="0" applyFont="1" applyBorder="1"/>
    <xf numFmtId="164" fontId="0" fillId="0" borderId="10" xfId="0" applyNumberFormat="1" applyBorder="1"/>
    <xf numFmtId="0" fontId="0" fillId="0" borderId="0" xfId="0" applyBorder="1"/>
    <xf numFmtId="164" fontId="0" fillId="0" borderId="0" xfId="0" applyNumberFormat="1" applyBorder="1"/>
    <xf numFmtId="0" fontId="2" fillId="0" borderId="0" xfId="0" applyFont="1" applyBorder="1"/>
    <xf numFmtId="0" fontId="6" fillId="0" borderId="0" xfId="0" applyFont="1" applyBorder="1"/>
    <xf numFmtId="0" fontId="6" fillId="0" borderId="11" xfId="0" applyFont="1" applyBorder="1"/>
    <xf numFmtId="164" fontId="0" fillId="0" borderId="12" xfId="0" applyNumberFormat="1" applyBorder="1"/>
    <xf numFmtId="0" fontId="0" fillId="0" borderId="13" xfId="0" applyBorder="1"/>
    <xf numFmtId="164" fontId="0" fillId="0" borderId="13" xfId="0" applyNumberFormat="1" applyBorder="1"/>
    <xf numFmtId="0" fontId="2" fillId="0" borderId="13" xfId="0" applyFont="1" applyBorder="1"/>
    <xf numFmtId="0" fontId="6" fillId="0" borderId="13" xfId="0" applyFont="1" applyBorder="1"/>
    <xf numFmtId="0" fontId="6" fillId="0" borderId="14" xfId="0" applyFont="1" applyBorder="1"/>
    <xf numFmtId="1" fontId="0" fillId="0" borderId="0" xfId="0" applyNumberFormat="1"/>
    <xf numFmtId="1" fontId="12" fillId="0" borderId="3" xfId="0" applyNumberFormat="1" applyFont="1" applyBorder="1"/>
    <xf numFmtId="1" fontId="12" fillId="0" borderId="4" xfId="0" applyNumberFormat="1" applyFont="1" applyBorder="1"/>
    <xf numFmtId="1" fontId="12" fillId="0" borderId="0" xfId="0" applyNumberFormat="1" applyFont="1"/>
    <xf numFmtId="1" fontId="6" fillId="0" borderId="10" xfId="0" applyNumberFormat="1" applyFont="1" applyBorder="1"/>
    <xf numFmtId="0" fontId="5" fillId="0" borderId="13" xfId="0" applyFont="1" applyBorder="1" applyAlignment="1">
      <alignment horizontal="center" textRotation="90" wrapText="1"/>
    </xf>
    <xf numFmtId="0" fontId="0" fillId="0" borderId="0" xfId="0" applyFill="1" applyBorder="1"/>
    <xf numFmtId="0" fontId="13" fillId="0" borderId="1" xfId="0" applyFont="1" applyBorder="1" applyAlignment="1">
      <alignment horizontal="center" textRotation="90" wrapText="1"/>
    </xf>
    <xf numFmtId="0" fontId="9" fillId="0" borderId="0" xfId="0" applyFont="1"/>
    <xf numFmtId="0" fontId="10" fillId="0" borderId="0" xfId="0" applyFont="1"/>
    <xf numFmtId="0" fontId="1" fillId="0" borderId="0" xfId="0" applyFont="1" applyAlignment="1">
      <alignment horizontal="left"/>
    </xf>
    <xf numFmtId="164" fontId="1" fillId="0" borderId="0" xfId="0" applyNumberFormat="1" applyFont="1"/>
    <xf numFmtId="0" fontId="1" fillId="0" borderId="0" xfId="0" applyFont="1"/>
    <xf numFmtId="164" fontId="14" fillId="0" borderId="0" xfId="0" applyNumberFormat="1" applyFont="1"/>
    <xf numFmtId="0" fontId="15" fillId="0" borderId="0" xfId="0" applyFont="1"/>
    <xf numFmtId="164" fontId="15" fillId="0" borderId="0" xfId="0" applyNumberFormat="1" applyFont="1"/>
    <xf numFmtId="0" fontId="15" fillId="0" borderId="0" xfId="0" quotePrefix="1" applyFont="1" applyAlignment="1">
      <alignment horizontal="left"/>
    </xf>
    <xf numFmtId="0" fontId="0" fillId="0" borderId="10" xfId="0" applyBorder="1"/>
    <xf numFmtId="0" fontId="0" fillId="0" borderId="0" xfId="0" applyBorder="1" applyAlignment="1">
      <alignment horizontal="center"/>
    </xf>
    <xf numFmtId="166" fontId="0" fillId="0" borderId="0" xfId="0" applyNumberFormat="1"/>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20" fontId="6" fillId="0" borderId="0" xfId="0" applyNumberFormat="1" applyFont="1"/>
    <xf numFmtId="0" fontId="0" fillId="0" borderId="0" xfId="0" applyAlignment="1">
      <alignment horizontal="left"/>
    </xf>
    <xf numFmtId="0" fontId="16" fillId="0" borderId="0" xfId="0" quotePrefix="1" applyFont="1" applyAlignment="1">
      <alignment horizontal="left"/>
    </xf>
    <xf numFmtId="0" fontId="16" fillId="0" borderId="0" xfId="0" applyFont="1" applyAlignment="1">
      <alignment horizontal="left"/>
    </xf>
    <xf numFmtId="164" fontId="16" fillId="0" borderId="0" xfId="0" applyNumberFormat="1" applyFont="1"/>
    <xf numFmtId="0" fontId="16" fillId="0" borderId="0" xfId="0" applyFont="1"/>
    <xf numFmtId="1" fontId="16" fillId="0" borderId="0" xfId="0" applyNumberFormat="1" applyFont="1"/>
    <xf numFmtId="0" fontId="7" fillId="0" borderId="1" xfId="0" applyFont="1" applyBorder="1" applyAlignment="1">
      <alignment horizontal="center" textRotation="90"/>
    </xf>
    <xf numFmtId="1" fontId="8" fillId="0" borderId="15" xfId="0" applyNumberFormat="1" applyFont="1" applyBorder="1" applyAlignment="1">
      <alignment horizontal="left"/>
    </xf>
    <xf numFmtId="0" fontId="17" fillId="0" borderId="16" xfId="0" applyFont="1" applyFill="1" applyBorder="1" applyAlignment="1">
      <alignment horizontal="center" textRotation="90" wrapText="1"/>
    </xf>
    <xf numFmtId="3" fontId="7" fillId="0" borderId="0" xfId="0" applyNumberFormat="1" applyFont="1" applyAlignment="1">
      <alignment horizontal="center"/>
    </xf>
    <xf numFmtId="3" fontId="7" fillId="0" borderId="17" xfId="0" applyNumberFormat="1" applyFont="1" applyBorder="1"/>
    <xf numFmtId="3" fontId="3" fillId="0" borderId="17" xfId="0" applyNumberFormat="1" applyFont="1" applyBorder="1"/>
    <xf numFmtId="3" fontId="8" fillId="0" borderId="17" xfId="0" applyNumberFormat="1" applyFont="1" applyBorder="1"/>
    <xf numFmtId="3" fontId="7" fillId="0" borderId="0" xfId="0" applyNumberFormat="1" applyFont="1"/>
    <xf numFmtId="0" fontId="1" fillId="0" borderId="1" xfId="0" applyFont="1" applyFill="1" applyBorder="1" applyAlignment="1">
      <alignment horizontal="center" textRotation="90" wrapText="1"/>
    </xf>
    <xf numFmtId="0" fontId="1" fillId="0" borderId="5" xfId="0" applyFont="1" applyFill="1" applyBorder="1" applyAlignment="1">
      <alignment horizontal="center" textRotation="90" wrapText="1"/>
    </xf>
    <xf numFmtId="0" fontId="8" fillId="0" borderId="18" xfId="0" applyFont="1" applyBorder="1"/>
    <xf numFmtId="1" fontId="8" fillId="0" borderId="19" xfId="0" applyNumberFormat="1" applyFont="1" applyBorder="1"/>
    <xf numFmtId="20" fontId="6" fillId="0" borderId="13" xfId="0" applyNumberFormat="1" applyFont="1" applyBorder="1"/>
    <xf numFmtId="20" fontId="6" fillId="0" borderId="20" xfId="0" applyNumberFormat="1" applyFont="1" applyBorder="1"/>
    <xf numFmtId="0" fontId="16" fillId="0" borderId="10" xfId="0" applyFont="1" applyBorder="1"/>
    <xf numFmtId="0" fontId="7" fillId="0" borderId="5" xfId="0" applyFont="1" applyBorder="1" applyAlignment="1">
      <alignment horizontal="center" textRotation="90"/>
    </xf>
    <xf numFmtId="0" fontId="1" fillId="0" borderId="15" xfId="0" applyFont="1" applyBorder="1" applyAlignment="1">
      <alignment horizontal="center" textRotation="90" wrapText="1"/>
    </xf>
    <xf numFmtId="0" fontId="20" fillId="0" borderId="16" xfId="0" applyFont="1" applyFill="1" applyBorder="1" applyAlignment="1">
      <alignment horizontal="center" textRotation="90" wrapText="1"/>
    </xf>
    <xf numFmtId="0" fontId="0" fillId="0" borderId="0" xfId="0" quotePrefix="1" applyAlignment="1">
      <alignment horizontal="center"/>
    </xf>
    <xf numFmtId="0" fontId="0" fillId="0" borderId="0" xfId="0" quotePrefix="1"/>
    <xf numFmtId="0" fontId="12" fillId="0" borderId="10" xfId="0" applyFont="1" applyBorder="1"/>
    <xf numFmtId="0" fontId="12" fillId="0" borderId="4" xfId="0" applyFont="1" applyBorder="1"/>
    <xf numFmtId="3" fontId="7" fillId="0" borderId="21" xfId="0" applyNumberFormat="1" applyFont="1" applyBorder="1"/>
    <xf numFmtId="1" fontId="0" fillId="0" borderId="16" xfId="0" applyNumberFormat="1" applyBorder="1"/>
    <xf numFmtId="0" fontId="23" fillId="0" borderId="0" xfId="0" applyFont="1" applyAlignment="1"/>
    <xf numFmtId="0" fontId="5" fillId="0" borderId="5" xfId="0" applyFont="1" applyBorder="1" applyAlignment="1">
      <alignment horizontal="center" textRotation="90" wrapText="1"/>
    </xf>
    <xf numFmtId="1" fontId="12" fillId="0" borderId="0" xfId="0" applyNumberFormat="1" applyFont="1" applyBorder="1"/>
    <xf numFmtId="0" fontId="24" fillId="0" borderId="0" xfId="0" applyFont="1" applyAlignment="1">
      <alignment horizontal="left"/>
    </xf>
    <xf numFmtId="164" fontId="24" fillId="0" borderId="0" xfId="0" applyNumberFormat="1" applyFont="1"/>
    <xf numFmtId="0" fontId="24" fillId="0" borderId="0" xfId="0" applyFont="1"/>
    <xf numFmtId="0" fontId="0" fillId="0" borderId="9" xfId="0" applyBorder="1"/>
    <xf numFmtId="0" fontId="0" fillId="0" borderId="11" xfId="0" applyBorder="1"/>
    <xf numFmtId="0" fontId="0" fillId="0" borderId="14" xfId="0" applyBorder="1"/>
    <xf numFmtId="1" fontId="0" fillId="0" borderId="8" xfId="0" applyNumberFormat="1" applyBorder="1"/>
    <xf numFmtId="1" fontId="0" fillId="0" borderId="0" xfId="0" applyNumberFormat="1" applyBorder="1"/>
    <xf numFmtId="164" fontId="24" fillId="0" borderId="0" xfId="0" applyNumberFormat="1" applyFont="1" applyBorder="1"/>
    <xf numFmtId="0" fontId="24" fillId="0" borderId="0" xfId="0" applyFont="1" applyBorder="1"/>
    <xf numFmtId="0" fontId="24" fillId="0" borderId="11" xfId="0" applyFont="1" applyBorder="1"/>
    <xf numFmtId="0" fontId="24" fillId="0" borderId="0" xfId="0" applyFont="1" applyBorder="1" applyAlignment="1">
      <alignment horizontal="left"/>
    </xf>
    <xf numFmtId="164" fontId="25" fillId="0" borderId="10" xfId="0" applyNumberFormat="1" applyFont="1" applyBorder="1"/>
    <xf numFmtId="164" fontId="28" fillId="0" borderId="0" xfId="0" applyNumberFormat="1" applyFont="1" applyBorder="1"/>
    <xf numFmtId="0" fontId="16" fillId="0" borderId="0" xfId="0" applyFont="1" applyBorder="1"/>
    <xf numFmtId="164" fontId="24" fillId="0" borderId="10" xfId="0" applyNumberFormat="1" applyFont="1" applyBorder="1"/>
    <xf numFmtId="0" fontId="26" fillId="0" borderId="0" xfId="0" applyFont="1" applyBorder="1"/>
    <xf numFmtId="0" fontId="27" fillId="0" borderId="0" xfId="1" applyFont="1" applyBorder="1" applyAlignment="1" applyProtection="1"/>
    <xf numFmtId="0" fontId="0" fillId="0" borderId="12" xfId="0" applyBorder="1"/>
    <xf numFmtId="1" fontId="0" fillId="0" borderId="13" xfId="0" applyNumberFormat="1" applyBorder="1"/>
    <xf numFmtId="164" fontId="24" fillId="0" borderId="13" xfId="0" applyNumberFormat="1" applyFont="1" applyBorder="1"/>
    <xf numFmtId="0" fontId="27" fillId="0" borderId="13" xfId="1" applyFont="1" applyBorder="1" applyAlignment="1" applyProtection="1"/>
    <xf numFmtId="0" fontId="29" fillId="0" borderId="7" xfId="0" quotePrefix="1" applyFont="1" applyBorder="1" applyAlignment="1">
      <alignment horizontal="left"/>
    </xf>
    <xf numFmtId="3" fontId="8" fillId="0" borderId="16" xfId="0" applyNumberFormat="1" applyFont="1" applyBorder="1"/>
    <xf numFmtId="164" fontId="0" fillId="0" borderId="0" xfId="0" quotePrefix="1" applyNumberFormat="1" applyAlignment="1">
      <alignment horizontal="right"/>
    </xf>
    <xf numFmtId="0" fontId="0" fillId="0" borderId="22" xfId="0" applyBorder="1"/>
    <xf numFmtId="0" fontId="6" fillId="0" borderId="22" xfId="0" applyFont="1" applyBorder="1"/>
    <xf numFmtId="1" fontId="0" fillId="0" borderId="22" xfId="0" applyNumberFormat="1" applyBorder="1"/>
    <xf numFmtId="0" fontId="0" fillId="0" borderId="23" xfId="0" applyBorder="1"/>
    <xf numFmtId="2" fontId="7" fillId="0" borderId="22" xfId="0" quotePrefix="1" applyNumberFormat="1" applyFont="1" applyBorder="1" applyAlignment="1">
      <alignment vertical="center"/>
    </xf>
    <xf numFmtId="0" fontId="7" fillId="0" borderId="22" xfId="0" quotePrefix="1" applyFont="1" applyBorder="1" applyAlignment="1">
      <alignment vertical="center"/>
    </xf>
    <xf numFmtId="164" fontId="7" fillId="0" borderId="0" xfId="0" applyNumberFormat="1" applyFont="1"/>
    <xf numFmtId="164" fontId="32" fillId="0" borderId="0" xfId="0" quotePrefix="1" applyNumberFormat="1" applyFont="1"/>
    <xf numFmtId="0" fontId="8" fillId="0" borderId="0" xfId="0" applyFont="1" applyAlignment="1">
      <alignment vertical="top"/>
    </xf>
    <xf numFmtId="0" fontId="7" fillId="0" borderId="22" xfId="0" quotePrefix="1" applyFont="1" applyBorder="1"/>
    <xf numFmtId="164" fontId="34" fillId="0" borderId="0" xfId="0" applyNumberFormat="1" applyFont="1"/>
    <xf numFmtId="0" fontId="34" fillId="0" borderId="0" xfId="0" applyFont="1"/>
    <xf numFmtId="1" fontId="34" fillId="0" borderId="0" xfId="0" applyNumberFormat="1" applyFont="1"/>
    <xf numFmtId="0" fontId="34" fillId="0" borderId="10" xfId="0" applyFont="1" applyBorder="1"/>
    <xf numFmtId="0" fontId="34" fillId="0" borderId="0" xfId="0" applyFont="1" applyAlignment="1">
      <alignment horizontal="left"/>
    </xf>
    <xf numFmtId="0" fontId="34" fillId="0" borderId="0" xfId="0" applyFont="1" applyBorder="1" applyAlignment="1">
      <alignment horizontal="left"/>
    </xf>
    <xf numFmtId="0" fontId="34" fillId="0" borderId="0" xfId="0" quotePrefix="1" applyFont="1" applyAlignment="1">
      <alignment horizontal="left"/>
    </xf>
    <xf numFmtId="0" fontId="36" fillId="0" borderId="0" xfId="0" quotePrefix="1" applyFont="1" applyAlignment="1">
      <alignment horizontal="left"/>
    </xf>
    <xf numFmtId="164" fontId="36" fillId="0" borderId="0" xfId="0" applyNumberFormat="1" applyFont="1"/>
    <xf numFmtId="0" fontId="36" fillId="0" borderId="0" xfId="0" applyFont="1"/>
    <xf numFmtId="1" fontId="36" fillId="0" borderId="0" xfId="0" applyNumberFormat="1" applyFont="1"/>
    <xf numFmtId="0" fontId="36" fillId="0" borderId="10" xfId="0" applyFont="1" applyBorder="1"/>
    <xf numFmtId="0" fontId="36" fillId="0" borderId="0" xfId="0" applyFont="1" applyAlignment="1">
      <alignment horizontal="left"/>
    </xf>
    <xf numFmtId="0" fontId="35" fillId="0" borderId="0" xfId="0" applyFont="1" applyAlignment="1">
      <alignment horizontal="left"/>
    </xf>
    <xf numFmtId="0" fontId="36" fillId="0" borderId="0" xfId="0" applyFont="1" applyAlignment="1">
      <alignment horizontal="center"/>
    </xf>
    <xf numFmtId="0" fontId="38" fillId="0" borderId="0" xfId="0" applyFont="1" applyAlignment="1">
      <alignment horizontal="left"/>
    </xf>
    <xf numFmtId="0" fontId="36" fillId="0" borderId="0" xfId="0" applyFont="1" applyBorder="1" applyAlignment="1">
      <alignment horizontal="center"/>
    </xf>
    <xf numFmtId="0" fontId="33" fillId="0" borderId="0" xfId="0" applyFont="1" applyBorder="1" applyAlignment="1">
      <alignment horizontal="left"/>
    </xf>
    <xf numFmtId="0" fontId="36" fillId="0" borderId="0" xfId="0" applyFont="1" applyBorder="1" applyAlignment="1">
      <alignment horizontal="left"/>
    </xf>
    <xf numFmtId="0" fontId="19" fillId="0" borderId="0" xfId="0" applyFont="1" applyBorder="1" applyAlignment="1">
      <alignment horizontal="left"/>
    </xf>
    <xf numFmtId="0" fontId="19" fillId="0" borderId="0" xfId="0" applyFont="1"/>
    <xf numFmtId="164" fontId="36" fillId="0" borderId="0" xfId="0" applyNumberFormat="1" applyFont="1" applyBorder="1"/>
    <xf numFmtId="0" fontId="36" fillId="0" borderId="0" xfId="0" applyFont="1" applyBorder="1"/>
    <xf numFmtId="1" fontId="36" fillId="0" borderId="0" xfId="0" applyNumberFormat="1" applyFont="1" applyBorder="1"/>
    <xf numFmtId="164" fontId="39" fillId="2" borderId="0" xfId="0" applyNumberFormat="1" applyFont="1" applyFill="1" applyBorder="1"/>
    <xf numFmtId="164" fontId="40" fillId="0" borderId="0" xfId="0" applyNumberFormat="1" applyFont="1" applyBorder="1"/>
    <xf numFmtId="0" fontId="36" fillId="0" borderId="0" xfId="0" quotePrefix="1" applyFont="1"/>
    <xf numFmtId="0" fontId="36" fillId="0" borderId="0" xfId="0" quotePrefix="1" applyFont="1" applyBorder="1"/>
    <xf numFmtId="0" fontId="6" fillId="0" borderId="6" xfId="0" applyFont="1" applyBorder="1"/>
    <xf numFmtId="165" fontId="6" fillId="0" borderId="6" xfId="0" applyNumberFormat="1" applyFont="1" applyBorder="1" applyAlignment="1">
      <alignment horizontal="center"/>
    </xf>
    <xf numFmtId="0" fontId="34" fillId="2" borderId="0" xfId="0" applyFont="1" applyFill="1" applyAlignment="1">
      <alignment horizontal="center"/>
    </xf>
    <xf numFmtId="0" fontId="30" fillId="2" borderId="15" xfId="0" applyFont="1" applyFill="1" applyBorder="1"/>
    <xf numFmtId="14" fontId="30" fillId="2" borderId="5" xfId="0" applyNumberFormat="1" applyFont="1" applyFill="1" applyBorder="1" applyAlignment="1">
      <alignment horizontal="center"/>
    </xf>
    <xf numFmtId="0" fontId="6" fillId="0" borderId="6" xfId="0" quotePrefix="1" applyFont="1" applyBorder="1" applyAlignment="1">
      <alignment horizontal="center"/>
    </xf>
    <xf numFmtId="0" fontId="41" fillId="0" borderId="0" xfId="0" applyFont="1"/>
    <xf numFmtId="0" fontId="38" fillId="0" borderId="0" xfId="0" applyFont="1"/>
    <xf numFmtId="0" fontId="17" fillId="0" borderId="0" xfId="0" applyFont="1" applyBorder="1" applyAlignment="1">
      <alignment horizontal="center"/>
    </xf>
    <xf numFmtId="0" fontId="22" fillId="0" borderId="0" xfId="0" applyFont="1"/>
    <xf numFmtId="0" fontId="42" fillId="0" borderId="0" xfId="0" applyFont="1"/>
    <xf numFmtId="1" fontId="38" fillId="0" borderId="0" xfId="0" applyNumberFormat="1" applyFont="1"/>
    <xf numFmtId="166" fontId="34" fillId="0" borderId="0" xfId="0" applyNumberFormat="1" applyFont="1"/>
    <xf numFmtId="166" fontId="36" fillId="0" borderId="0" xfId="0" applyNumberFormat="1" applyFont="1"/>
    <xf numFmtId="166" fontId="38" fillId="0" borderId="0" xfId="0" applyNumberFormat="1" applyFont="1"/>
    <xf numFmtId="166" fontId="0" fillId="0" borderId="16" xfId="0" applyNumberFormat="1" applyBorder="1" applyAlignment="1">
      <alignment horizontal="center" textRotation="90" wrapText="1"/>
    </xf>
    <xf numFmtId="166" fontId="7" fillId="0" borderId="0" xfId="0" applyNumberFormat="1" applyFont="1"/>
    <xf numFmtId="166" fontId="0" fillId="0" borderId="8" xfId="0" applyNumberFormat="1" applyBorder="1"/>
    <xf numFmtId="166" fontId="0" fillId="0" borderId="0" xfId="0" applyNumberFormat="1" applyBorder="1"/>
    <xf numFmtId="166" fontId="0" fillId="0" borderId="13" xfId="0" applyNumberFormat="1" applyBorder="1"/>
    <xf numFmtId="166" fontId="0" fillId="0" borderId="6" xfId="0" applyNumberFormat="1" applyBorder="1" applyAlignment="1">
      <alignment horizontal="left"/>
    </xf>
    <xf numFmtId="0" fontId="43" fillId="0" borderId="0" xfId="0" applyFont="1"/>
    <xf numFmtId="164" fontId="7" fillId="0" borderId="1" xfId="0" applyNumberFormat="1" applyFont="1" applyBorder="1" applyAlignment="1">
      <alignment horizontal="center" wrapText="1"/>
    </xf>
    <xf numFmtId="166" fontId="42" fillId="0" borderId="0" xfId="0" applyNumberFormat="1" applyFont="1"/>
    <xf numFmtId="0" fontId="22" fillId="0" borderId="0" xfId="0" applyFont="1" applyAlignment="1"/>
    <xf numFmtId="20" fontId="6" fillId="0" borderId="0" xfId="0" applyNumberFormat="1" applyFont="1" applyAlignment="1">
      <alignment horizontal="right"/>
    </xf>
    <xf numFmtId="1" fontId="8" fillId="0" borderId="0" xfId="0" applyNumberFormat="1" applyFont="1" applyBorder="1"/>
    <xf numFmtId="0" fontId="45" fillId="0" borderId="0" xfId="0" applyFont="1" applyAlignment="1">
      <alignment horizontal="left"/>
    </xf>
    <xf numFmtId="1" fontId="34" fillId="0" borderId="0" xfId="0" applyNumberFormat="1" applyFont="1" applyAlignment="1">
      <alignment horizontal="right"/>
    </xf>
    <xf numFmtId="0" fontId="20" fillId="0" borderId="24" xfId="0" applyFont="1" applyFill="1" applyBorder="1" applyAlignment="1">
      <alignment horizontal="center" textRotation="90" wrapText="1"/>
    </xf>
    <xf numFmtId="0" fontId="32" fillId="0" borderId="16" xfId="0" applyFont="1" applyBorder="1" applyAlignment="1">
      <alignment horizontal="center" wrapText="1"/>
    </xf>
    <xf numFmtId="0" fontId="32" fillId="0" borderId="16" xfId="0" applyFont="1" applyBorder="1" applyAlignment="1">
      <alignment horizontal="center"/>
    </xf>
    <xf numFmtId="4" fontId="7" fillId="0" borderId="8" xfId="0" applyNumberFormat="1" applyFont="1" applyBorder="1"/>
    <xf numFmtId="0" fontId="32" fillId="0" borderId="24" xfId="0" applyFont="1" applyBorder="1" applyAlignment="1">
      <alignment horizontal="center"/>
    </xf>
    <xf numFmtId="0" fontId="50" fillId="0" borderId="16" xfId="0" applyFont="1" applyBorder="1" applyAlignment="1">
      <alignment horizontal="center"/>
    </xf>
    <xf numFmtId="0" fontId="51" fillId="0" borderId="16" xfId="0" applyFont="1" applyBorder="1" applyAlignment="1">
      <alignment horizontal="center"/>
    </xf>
    <xf numFmtId="0" fontId="0" fillId="0" borderId="0" xfId="0" applyFont="1"/>
    <xf numFmtId="1" fontId="6" fillId="0" borderId="0" xfId="0" applyNumberFormat="1" applyFont="1" applyBorder="1" applyAlignment="1">
      <alignment horizontal="left"/>
    </xf>
    <xf numFmtId="0" fontId="6" fillId="0" borderId="6" xfId="0" applyFont="1" applyBorder="1" applyAlignment="1">
      <alignment horizontal="center"/>
    </xf>
    <xf numFmtId="0" fontId="19" fillId="0" borderId="0" xfId="1" applyAlignment="1" applyProtection="1"/>
    <xf numFmtId="0" fontId="34" fillId="2" borderId="0" xfId="0" applyFont="1" applyFill="1" applyBorder="1" applyAlignment="1">
      <alignment horizontal="left"/>
    </xf>
    <xf numFmtId="14" fontId="52" fillId="2" borderId="1" xfId="0" applyNumberFormat="1" applyFont="1" applyFill="1" applyBorder="1" applyAlignment="1">
      <alignment horizontal="center"/>
    </xf>
    <xf numFmtId="0" fontId="6" fillId="0" borderId="0" xfId="0" applyFont="1" applyBorder="1" applyAlignment="1">
      <alignment horizontal="center"/>
    </xf>
    <xf numFmtId="164" fontId="0" fillId="0" borderId="0" xfId="0" applyNumberFormat="1" applyBorder="1" applyAlignment="1">
      <alignment horizontal="left"/>
    </xf>
    <xf numFmtId="166" fontId="0" fillId="0" borderId="0" xfId="0" applyNumberFormat="1" applyBorder="1" applyAlignment="1">
      <alignment horizontal="left"/>
    </xf>
    <xf numFmtId="1" fontId="8" fillId="0" borderId="0" xfId="0" applyNumberFormat="1" applyFont="1" applyBorder="1" applyAlignment="1">
      <alignment horizontal="left"/>
    </xf>
    <xf numFmtId="1" fontId="53" fillId="0" borderId="22" xfId="0" applyNumberFormat="1" applyFont="1" applyBorder="1"/>
    <xf numFmtId="1" fontId="53" fillId="0" borderId="24" xfId="0" quotePrefix="1" applyNumberFormat="1" applyFont="1" applyBorder="1" applyAlignment="1">
      <alignment vertical="center"/>
    </xf>
    <xf numFmtId="0" fontId="17" fillId="0" borderId="23" xfId="0" applyFont="1" applyFill="1" applyBorder="1" applyAlignment="1">
      <alignment horizontal="center" textRotation="90" wrapText="1"/>
    </xf>
    <xf numFmtId="0" fontId="6" fillId="0" borderId="8" xfId="0" quotePrefix="1" applyFont="1" applyBorder="1" applyAlignment="1">
      <alignment horizontal="center"/>
    </xf>
    <xf numFmtId="165" fontId="6" fillId="0" borderId="8" xfId="0" applyNumberFormat="1" applyFont="1" applyBorder="1" applyAlignment="1">
      <alignment horizontal="center"/>
    </xf>
    <xf numFmtId="0" fontId="34" fillId="0" borderId="0" xfId="0" quotePrefix="1" applyFont="1"/>
    <xf numFmtId="0" fontId="6" fillId="0" borderId="8" xfId="0" applyFont="1" applyBorder="1" applyAlignment="1">
      <alignment horizontal="center"/>
    </xf>
    <xf numFmtId="1" fontId="53" fillId="2" borderId="2" xfId="0" applyNumberFormat="1" applyFont="1" applyFill="1" applyBorder="1" applyAlignment="1">
      <alignment horizontal="center"/>
    </xf>
    <xf numFmtId="164" fontId="15" fillId="0" borderId="5" xfId="0" applyNumberFormat="1" applyFont="1" applyBorder="1"/>
    <xf numFmtId="164" fontId="0" fillId="0" borderId="6" xfId="0" applyNumberFormat="1" applyBorder="1"/>
    <xf numFmtId="0" fontId="0" fillId="0" borderId="6" xfId="0" quotePrefix="1" applyBorder="1"/>
    <xf numFmtId="0" fontId="0" fillId="0" borderId="15" xfId="0" applyBorder="1"/>
    <xf numFmtId="164" fontId="15" fillId="0" borderId="7" xfId="0" applyNumberFormat="1" applyFont="1" applyBorder="1"/>
    <xf numFmtId="1" fontId="53" fillId="0" borderId="9" xfId="0" applyNumberFormat="1" applyFont="1" applyFill="1" applyBorder="1" applyAlignment="1">
      <alignment horizontal="center"/>
    </xf>
    <xf numFmtId="164" fontId="2" fillId="0" borderId="12" xfId="0" applyNumberFormat="1" applyFont="1" applyBorder="1"/>
    <xf numFmtId="164" fontId="34" fillId="0" borderId="0" xfId="0" applyNumberFormat="1" applyFont="1" applyBorder="1"/>
    <xf numFmtId="0" fontId="17" fillId="0" borderId="0" xfId="0" applyFont="1" applyAlignment="1">
      <alignment vertical="center"/>
    </xf>
    <xf numFmtId="0" fontId="6" fillId="0" borderId="28" xfId="0" applyFont="1" applyBorder="1"/>
    <xf numFmtId="0" fontId="2" fillId="0" borderId="1" xfId="0" applyFont="1" applyBorder="1" applyAlignment="1">
      <alignment horizontal="center" wrapText="1"/>
    </xf>
    <xf numFmtId="1" fontId="52" fillId="2" borderId="15" xfId="0" applyNumberFormat="1" applyFont="1" applyFill="1" applyBorder="1" applyAlignment="1">
      <alignment horizontal="center"/>
    </xf>
    <xf numFmtId="0" fontId="54" fillId="0" borderId="8" xfId="0" quotePrefix="1" applyFont="1" applyBorder="1" applyAlignment="1">
      <alignment horizontal="center"/>
    </xf>
    <xf numFmtId="0" fontId="5" fillId="0" borderId="6" xfId="0" quotePrefix="1" applyFont="1" applyBorder="1"/>
    <xf numFmtId="164" fontId="17" fillId="0" borderId="7" xfId="0" applyNumberFormat="1" applyFont="1" applyBorder="1"/>
    <xf numFmtId="0" fontId="0" fillId="0" borderId="0" xfId="0" applyFont="1" applyAlignment="1">
      <alignment horizontal="left"/>
    </xf>
    <xf numFmtId="0" fontId="47" fillId="0" borderId="0" xfId="0" applyFont="1" applyAlignment="1">
      <alignment vertical="center"/>
    </xf>
    <xf numFmtId="1" fontId="8" fillId="0" borderId="3" xfId="0" applyNumberFormat="1" applyFont="1" applyBorder="1"/>
    <xf numFmtId="164" fontId="19" fillId="0" borderId="0" xfId="0" applyNumberFormat="1" applyFont="1"/>
    <xf numFmtId="0" fontId="17" fillId="0" borderId="29" xfId="0" applyFont="1" applyFill="1" applyBorder="1" applyAlignment="1">
      <alignment horizontal="center" textRotation="90" wrapText="1"/>
    </xf>
    <xf numFmtId="0" fontId="17" fillId="0" borderId="30" xfId="0" applyFont="1" applyFill="1" applyBorder="1" applyAlignment="1">
      <alignment horizontal="center" textRotation="90" wrapText="1"/>
    </xf>
    <xf numFmtId="0" fontId="6" fillId="0" borderId="32" xfId="0" applyFont="1" applyBorder="1"/>
    <xf numFmtId="0" fontId="6" fillId="0" borderId="18" xfId="0" applyFont="1" applyBorder="1"/>
    <xf numFmtId="0" fontId="6" fillId="0" borderId="33" xfId="0" applyFont="1" applyBorder="1"/>
    <xf numFmtId="10" fontId="55" fillId="0" borderId="1" xfId="2" applyNumberFormat="1" applyFont="1" applyBorder="1" applyAlignment="1">
      <alignment horizontal="center"/>
    </xf>
    <xf numFmtId="1" fontId="10" fillId="0" borderId="0" xfId="0" applyNumberFormat="1" applyFont="1"/>
    <xf numFmtId="0" fontId="8" fillId="0" borderId="6" xfId="0" applyFont="1" applyBorder="1" applyAlignment="1">
      <alignment vertical="center"/>
    </xf>
    <xf numFmtId="0" fontId="6" fillId="0" borderId="15" xfId="0" applyFont="1" applyBorder="1" applyAlignment="1">
      <alignment vertical="center"/>
    </xf>
    <xf numFmtId="10" fontId="52" fillId="3" borderId="1" xfId="0" applyNumberFormat="1" applyFont="1" applyFill="1" applyBorder="1" applyAlignment="1">
      <alignment horizontal="center"/>
    </xf>
    <xf numFmtId="0" fontId="56" fillId="0" borderId="0" xfId="1" applyFont="1" applyBorder="1" applyAlignment="1" applyProtection="1"/>
    <xf numFmtId="0" fontId="56" fillId="0" borderId="13" xfId="1" applyFont="1" applyBorder="1" applyAlignment="1" applyProtection="1"/>
    <xf numFmtId="0" fontId="36" fillId="0" borderId="34" xfId="0" applyFont="1" applyBorder="1" applyAlignment="1">
      <alignment horizontal="left"/>
    </xf>
    <xf numFmtId="164" fontId="36" fillId="0" borderId="35" xfId="0" applyNumberFormat="1" applyFont="1" applyBorder="1"/>
    <xf numFmtId="0" fontId="36" fillId="0" borderId="35" xfId="0" applyFont="1" applyBorder="1"/>
    <xf numFmtId="1" fontId="36" fillId="0" borderId="35" xfId="0" applyNumberFormat="1" applyFont="1" applyBorder="1"/>
    <xf numFmtId="0" fontId="36" fillId="0" borderId="36" xfId="0" applyFont="1" applyBorder="1"/>
    <xf numFmtId="0" fontId="36" fillId="0" borderId="18" xfId="0" applyFont="1" applyBorder="1" applyAlignment="1">
      <alignment horizontal="center"/>
    </xf>
    <xf numFmtId="0" fontId="36" fillId="0" borderId="19" xfId="0" applyFont="1" applyBorder="1"/>
    <xf numFmtId="0" fontId="36" fillId="0" borderId="18" xfId="0" applyFont="1" applyBorder="1" applyAlignment="1">
      <alignment horizontal="left"/>
    </xf>
    <xf numFmtId="0" fontId="36" fillId="0" borderId="18" xfId="0" quotePrefix="1" applyFont="1" applyBorder="1" applyAlignment="1">
      <alignment horizontal="left"/>
    </xf>
    <xf numFmtId="0" fontId="36" fillId="0" borderId="37" xfId="0" applyFont="1" applyBorder="1" applyAlignment="1">
      <alignment horizontal="center"/>
    </xf>
    <xf numFmtId="164" fontId="36" fillId="0" borderId="38" xfId="0" applyNumberFormat="1" applyFont="1" applyBorder="1"/>
    <xf numFmtId="0" fontId="36" fillId="0" borderId="38" xfId="0" applyFont="1" applyBorder="1"/>
    <xf numFmtId="1" fontId="36" fillId="0" borderId="38" xfId="0" applyNumberFormat="1" applyFont="1" applyBorder="1"/>
    <xf numFmtId="0" fontId="36" fillId="0" borderId="31" xfId="0" applyFont="1" applyBorder="1"/>
    <xf numFmtId="0" fontId="57" fillId="0" borderId="3" xfId="0" applyFont="1" applyBorder="1" applyAlignment="1">
      <alignment horizontal="left"/>
    </xf>
    <xf numFmtId="0" fontId="57" fillId="0" borderId="2" xfId="0" applyFont="1" applyBorder="1" applyAlignment="1">
      <alignment horizontal="left"/>
    </xf>
    <xf numFmtId="0" fontId="57" fillId="0" borderId="4" xfId="0" applyFont="1" applyBorder="1" applyAlignment="1">
      <alignment horizontal="left"/>
    </xf>
    <xf numFmtId="0" fontId="15" fillId="0" borderId="0" xfId="0" quotePrefix="1" applyFont="1"/>
    <xf numFmtId="0" fontId="58" fillId="0" borderId="16" xfId="0" applyFont="1" applyFill="1" applyBorder="1" applyAlignment="1">
      <alignment horizontal="center" textRotation="90" wrapText="1"/>
    </xf>
    <xf numFmtId="1" fontId="2" fillId="0" borderId="25" xfId="0" applyNumberFormat="1" applyFont="1" applyBorder="1"/>
    <xf numFmtId="1" fontId="2" fillId="0" borderId="26" xfId="0" applyNumberFormat="1" applyFont="1" applyBorder="1"/>
    <xf numFmtId="1" fontId="2" fillId="0" borderId="27" xfId="0" applyNumberFormat="1" applyFont="1" applyBorder="1"/>
    <xf numFmtId="0" fontId="2" fillId="0" borderId="25" xfId="0" applyFont="1" applyBorder="1"/>
    <xf numFmtId="0" fontId="2" fillId="0" borderId="26" xfId="0" applyFont="1" applyBorder="1"/>
    <xf numFmtId="0" fontId="2" fillId="0" borderId="27" xfId="0" applyFont="1" applyBorder="1"/>
    <xf numFmtId="0" fontId="54" fillId="0" borderId="25" xfId="0" applyFont="1" applyBorder="1"/>
    <xf numFmtId="0" fontId="54" fillId="0" borderId="26" xfId="0" applyFont="1" applyBorder="1"/>
    <xf numFmtId="0" fontId="54" fillId="0" borderId="27" xfId="0" applyFont="1" applyBorder="1"/>
    <xf numFmtId="0" fontId="55" fillId="0" borderId="0" xfId="0" applyFont="1" applyAlignment="1">
      <alignment horizontal="left"/>
    </xf>
    <xf numFmtId="0" fontId="4" fillId="0" borderId="0" xfId="0" applyFont="1" applyBorder="1" applyAlignment="1">
      <alignment textRotation="90" wrapText="1"/>
    </xf>
    <xf numFmtId="1" fontId="11" fillId="0" borderId="0" xfId="0" applyNumberFormat="1" applyFont="1" applyBorder="1" applyAlignment="1">
      <alignment textRotation="90" wrapText="1"/>
    </xf>
    <xf numFmtId="0" fontId="54" fillId="0" borderId="3" xfId="0" applyFont="1" applyBorder="1"/>
    <xf numFmtId="0" fontId="54" fillId="0" borderId="4" xfId="0" applyFont="1" applyBorder="1"/>
    <xf numFmtId="0" fontId="54" fillId="0" borderId="2" xfId="0" applyFont="1" applyBorder="1" applyAlignment="1">
      <alignment horizontal="center"/>
    </xf>
    <xf numFmtId="164" fontId="54" fillId="0" borderId="2" xfId="0" applyNumberFormat="1" applyFont="1" applyBorder="1"/>
    <xf numFmtId="0" fontId="54" fillId="0" borderId="0" xfId="0" applyFont="1"/>
    <xf numFmtId="0" fontId="59" fillId="0" borderId="2" xfId="0" applyFont="1" applyBorder="1" applyAlignment="1">
      <alignment horizontal="left"/>
    </xf>
    <xf numFmtId="0" fontId="54" fillId="0" borderId="3" xfId="0" applyFont="1" applyBorder="1" applyAlignment="1">
      <alignment horizontal="center"/>
    </xf>
    <xf numFmtId="164" fontId="54" fillId="0" borderId="3" xfId="0" applyNumberFormat="1" applyFont="1" applyBorder="1"/>
    <xf numFmtId="0" fontId="59" fillId="0" borderId="3" xfId="0" applyFont="1" applyBorder="1" applyAlignment="1">
      <alignment horizontal="left"/>
    </xf>
    <xf numFmtId="0" fontId="60" fillId="0" borderId="3" xfId="0" applyFont="1" applyBorder="1" applyAlignment="1">
      <alignment horizontal="center"/>
    </xf>
    <xf numFmtId="164" fontId="54" fillId="0" borderId="4" xfId="0" applyNumberFormat="1" applyFont="1" applyBorder="1"/>
    <xf numFmtId="0" fontId="54" fillId="0" borderId="4" xfId="0" applyFont="1" applyBorder="1" applyAlignment="1">
      <alignment horizontal="center"/>
    </xf>
    <xf numFmtId="0" fontId="59" fillId="0" borderId="4" xfId="0" applyFont="1" applyBorder="1" applyAlignment="1">
      <alignment horizontal="left"/>
    </xf>
    <xf numFmtId="0" fontId="54" fillId="0" borderId="0" xfId="0" applyFont="1" applyBorder="1"/>
    <xf numFmtId="166" fontId="54" fillId="0" borderId="3" xfId="0" applyNumberFormat="1" applyFont="1" applyBorder="1"/>
    <xf numFmtId="166" fontId="54" fillId="0" borderId="0" xfId="0" applyNumberFormat="1" applyFont="1"/>
    <xf numFmtId="166" fontId="54" fillId="0" borderId="3" xfId="0" applyNumberFormat="1" applyFont="1" applyBorder="1" applyAlignment="1">
      <alignment horizontal="right"/>
    </xf>
    <xf numFmtId="166" fontId="54" fillId="0" borderId="4" xfId="0" applyNumberFormat="1" applyFont="1" applyBorder="1"/>
    <xf numFmtId="166" fontId="54" fillId="0" borderId="0" xfId="0" applyNumberFormat="1" applyFont="1" applyBorder="1"/>
    <xf numFmtId="2" fontId="54" fillId="0" borderId="0" xfId="0" applyNumberFormat="1" applyFont="1" applyBorder="1"/>
    <xf numFmtId="2" fontId="54" fillId="0" borderId="18" xfId="0" applyNumberFormat="1" applyFont="1" applyBorder="1"/>
    <xf numFmtId="2" fontId="54" fillId="0" borderId="25" xfId="0" applyNumberFormat="1" applyFont="1" applyBorder="1"/>
    <xf numFmtId="2" fontId="54" fillId="0" borderId="25" xfId="0" quotePrefix="1" applyNumberFormat="1" applyFont="1" applyBorder="1" applyAlignment="1">
      <alignment horizontal="center"/>
    </xf>
    <xf numFmtId="2" fontId="54" fillId="0" borderId="26" xfId="0" applyNumberFormat="1" applyFont="1" applyBorder="1"/>
    <xf numFmtId="2" fontId="54" fillId="0" borderId="26" xfId="0" quotePrefix="1" applyNumberFormat="1" applyFont="1" applyBorder="1" applyAlignment="1">
      <alignment horizontal="center"/>
    </xf>
    <xf numFmtId="2" fontId="54" fillId="0" borderId="31" xfId="0" applyNumberFormat="1" applyFont="1" applyBorder="1"/>
    <xf numFmtId="2" fontId="54" fillId="0" borderId="27" xfId="0" applyNumberFormat="1" applyFont="1" applyBorder="1"/>
    <xf numFmtId="2" fontId="54" fillId="0" borderId="27" xfId="0" quotePrefix="1" applyNumberFormat="1" applyFont="1" applyBorder="1" applyAlignment="1">
      <alignment horizontal="center"/>
    </xf>
    <xf numFmtId="0" fontId="48" fillId="0" borderId="0" xfId="0" applyFont="1"/>
    <xf numFmtId="0" fontId="61" fillId="0" borderId="0" xfId="0" applyFont="1"/>
    <xf numFmtId="0" fontId="54" fillId="0" borderId="0" xfId="0" applyFont="1" applyAlignment="1">
      <alignment horizontal="right"/>
    </xf>
    <xf numFmtId="0" fontId="1" fillId="0" borderId="0" xfId="0" quotePrefix="1" applyFont="1"/>
    <xf numFmtId="0" fontId="7" fillId="0" borderId="0" xfId="0" applyFont="1" applyBorder="1"/>
    <xf numFmtId="4" fontId="0" fillId="0" borderId="0" xfId="0" applyNumberFormat="1"/>
    <xf numFmtId="0" fontId="1" fillId="0" borderId="0" xfId="0" quotePrefix="1" applyFont="1" applyBorder="1"/>
    <xf numFmtId="0" fontId="1" fillId="0" borderId="15" xfId="0" applyFont="1" applyBorder="1" applyAlignment="1">
      <alignment horizontal="center" wrapText="1"/>
    </xf>
    <xf numFmtId="1" fontId="5" fillId="0" borderId="2" xfId="0" applyNumberFormat="1" applyFont="1" applyBorder="1" applyAlignment="1">
      <alignment horizontal="center" textRotation="90" wrapText="1"/>
    </xf>
    <xf numFmtId="1" fontId="11" fillId="0" borderId="3" xfId="0" applyNumberFormat="1" applyFont="1" applyBorder="1" applyAlignment="1">
      <alignment horizontal="center" textRotation="90" wrapText="1"/>
    </xf>
    <xf numFmtId="1" fontId="11" fillId="0" borderId="4" xfId="0" applyNumberFormat="1" applyFont="1" applyBorder="1" applyAlignment="1">
      <alignment horizontal="center" textRotation="90" wrapText="1"/>
    </xf>
    <xf numFmtId="0" fontId="2" fillId="0" borderId="25" xfId="0" applyFont="1" applyBorder="1" applyAlignment="1">
      <alignment horizontal="center" textRotation="90" wrapText="1"/>
    </xf>
    <xf numFmtId="0" fontId="4" fillId="0" borderId="26" xfId="0" applyFont="1" applyBorder="1" applyAlignment="1">
      <alignment horizontal="center" textRotation="90" wrapText="1"/>
    </xf>
    <xf numFmtId="0" fontId="4" fillId="0" borderId="27" xfId="0" applyFont="1" applyBorder="1" applyAlignment="1">
      <alignment horizontal="center" textRotation="90" wrapText="1"/>
    </xf>
    <xf numFmtId="0" fontId="52" fillId="3" borderId="5" xfId="0" applyFont="1" applyFill="1" applyBorder="1" applyAlignment="1">
      <alignment horizontal="center" vertical="center"/>
    </xf>
    <xf numFmtId="0" fontId="52" fillId="3" borderId="15" xfId="0" applyFont="1" applyFill="1" applyBorder="1" applyAlignment="1">
      <alignment horizontal="center" vertical="center"/>
    </xf>
    <xf numFmtId="1" fontId="6" fillId="0" borderId="0" xfId="0" applyNumberFormat="1" applyFont="1" applyBorder="1" applyAlignment="1">
      <alignment horizontal="left"/>
    </xf>
    <xf numFmtId="0" fontId="6" fillId="0" borderId="6" xfId="0" applyFont="1" applyBorder="1" applyAlignment="1">
      <alignment horizontal="center"/>
    </xf>
    <xf numFmtId="0" fontId="6" fillId="0" borderId="15" xfId="0" applyFont="1" applyBorder="1" applyAlignment="1">
      <alignment horizontal="center"/>
    </xf>
    <xf numFmtId="0" fontId="11" fillId="0" borderId="2" xfId="0" applyFont="1" applyBorder="1" applyAlignment="1">
      <alignment textRotation="90"/>
    </xf>
    <xf numFmtId="0" fontId="11" fillId="0" borderId="3" xfId="0" applyFont="1" applyBorder="1" applyAlignment="1">
      <alignment textRotation="90"/>
    </xf>
    <xf numFmtId="0" fontId="11" fillId="0" borderId="4" xfId="0" applyFont="1" applyBorder="1" applyAlignment="1">
      <alignment textRotation="90"/>
    </xf>
    <xf numFmtId="0" fontId="11" fillId="0" borderId="7" xfId="0" applyFont="1" applyBorder="1" applyAlignment="1">
      <alignment textRotation="90"/>
    </xf>
    <xf numFmtId="0" fontId="11" fillId="0" borderId="10" xfId="0" applyFont="1" applyBorder="1" applyAlignment="1">
      <alignment textRotation="90"/>
    </xf>
    <xf numFmtId="0" fontId="11" fillId="0" borderId="12" xfId="0" applyFont="1" applyBorder="1" applyAlignment="1">
      <alignment textRotation="90"/>
    </xf>
    <xf numFmtId="0" fontId="62" fillId="0" borderId="0" xfId="0" quotePrefix="1" applyFont="1"/>
    <xf numFmtId="0" fontId="1" fillId="0" borderId="0" xfId="0" applyFont="1" applyBorder="1"/>
    <xf numFmtId="0" fontId="64" fillId="0" borderId="24" xfId="0" applyFont="1" applyBorder="1" applyAlignment="1">
      <alignment horizontal="left"/>
    </xf>
    <xf numFmtId="164" fontId="64" fillId="0" borderId="22" xfId="0" applyNumberFormat="1" applyFont="1" applyBorder="1"/>
    <xf numFmtId="0" fontId="64" fillId="0" borderId="22" xfId="0" applyFont="1" applyBorder="1"/>
    <xf numFmtId="1" fontId="64" fillId="0" borderId="22" xfId="0" applyNumberFormat="1" applyFont="1" applyBorder="1"/>
    <xf numFmtId="0" fontId="64" fillId="0" borderId="23" xfId="0" applyFont="1" applyBorder="1"/>
    <xf numFmtId="0" fontId="64" fillId="0" borderId="0" xfId="0" applyFont="1" applyBorder="1" applyAlignment="1">
      <alignment horizontal="left"/>
    </xf>
    <xf numFmtId="164" fontId="64" fillId="0" borderId="0" xfId="0" applyNumberFormat="1" applyFont="1" applyBorder="1"/>
    <xf numFmtId="0" fontId="64" fillId="0" borderId="0" xfId="0" applyFont="1" applyBorder="1"/>
    <xf numFmtId="1" fontId="64" fillId="0" borderId="0" xfId="0" applyNumberFormat="1" applyFont="1" applyBorder="1"/>
  </cellXfs>
  <cellStyles count="3">
    <cellStyle name="Link" xfId="1" builtinId="8"/>
    <cellStyle name="Prozent" xfId="2" builtinId="5"/>
    <cellStyle name="Standard"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25400</xdr:colOff>
          <xdr:row>9</xdr:row>
          <xdr:rowOff>50800</xdr:rowOff>
        </xdr:from>
        <xdr:to>
          <xdr:col>6</xdr:col>
          <xdr:colOff>139700</xdr:colOff>
          <xdr:row>13</xdr:row>
          <xdr:rowOff>63500</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85</xdr:row>
      <xdr:rowOff>0</xdr:rowOff>
    </xdr:from>
    <xdr:to>
      <xdr:col>7</xdr:col>
      <xdr:colOff>609600</xdr:colOff>
      <xdr:row>98</xdr:row>
      <xdr:rowOff>146050</xdr:rowOff>
    </xdr:to>
    <xdr:pic>
      <xdr:nvPicPr>
        <xdr:cNvPr id="5238" name="Grafik 2">
          <a:extLst>
            <a:ext uri="{FF2B5EF4-FFF2-40B4-BE49-F238E27FC236}">
              <a16:creationId xmlns:a16="http://schemas.microsoft.com/office/drawing/2014/main" id="{00000000-0008-0000-0100-000076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61500"/>
          <a:ext cx="5943600"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165100</xdr:colOff>
          <xdr:row>110</xdr:row>
          <xdr:rowOff>82550</xdr:rowOff>
        </xdr:from>
        <xdr:to>
          <xdr:col>5</xdr:col>
          <xdr:colOff>171450</xdr:colOff>
          <xdr:row>143</xdr:row>
          <xdr:rowOff>152400</xdr:rowOff>
        </xdr:to>
        <xdr:sp macro="" textlink="">
          <xdr:nvSpPr>
            <xdr:cNvPr id="5126" name="Object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152400</xdr:colOff>
      <xdr:row>151</xdr:row>
      <xdr:rowOff>19050</xdr:rowOff>
    </xdr:from>
    <xdr:to>
      <xdr:col>9</xdr:col>
      <xdr:colOff>990600</xdr:colOff>
      <xdr:row>196</xdr:row>
      <xdr:rowOff>57150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152400" y="19996150"/>
          <a:ext cx="7696200" cy="718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i="0" u="sng">
              <a:solidFill>
                <a:schemeClr val="dk1"/>
              </a:solidFill>
              <a:effectLst/>
              <a:latin typeface="+mn-lt"/>
              <a:ea typeface="+mn-ea"/>
              <a:cs typeface="+mn-cs"/>
            </a:rPr>
            <a:t>Besteuerung eines leitenden Angestellten in der Schweiz  (Kollektivunterschrift zu zweien ausreichend?)</a:t>
          </a:r>
          <a:br>
            <a:rPr lang="de-DE" sz="1100" b="1" i="0" u="sng">
              <a:solidFill>
                <a:schemeClr val="dk1"/>
              </a:solidFill>
              <a:effectLst/>
              <a:latin typeface="+mn-lt"/>
              <a:ea typeface="+mn-ea"/>
              <a:cs typeface="+mn-cs"/>
            </a:rPr>
          </a:br>
          <a:endParaRPr lang="de-DE" sz="1100" b="1" i="0" u="sng">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b="0" i="0">
              <a:solidFill>
                <a:schemeClr val="dk1"/>
              </a:solidFill>
              <a:effectLst/>
              <a:latin typeface="+mn-lt"/>
              <a:ea typeface="+mn-ea"/>
              <a:cs typeface="+mn-cs"/>
            </a:rPr>
            <a:t>In einem aktuellen Urteil hatte das FG Baden-Württemberg über die Besteuerung eines Angestellten in der Schweiz mit Wohnsitz in Deutschland zu urteilen. Das FG entschied, dass eine mit </a:t>
          </a:r>
          <a:r>
            <a:rPr lang="de-DE" sz="1100" b="1" i="0">
              <a:solidFill>
                <a:schemeClr val="dk1"/>
              </a:solidFill>
              <a:effectLst/>
              <a:latin typeface="+mn-lt"/>
              <a:ea typeface="+mn-ea"/>
              <a:cs typeface="+mn-cs"/>
            </a:rPr>
            <a:t>„Kollektivunterschrift zu zweien“ </a:t>
          </a:r>
          <a:r>
            <a:rPr lang="de-DE" sz="1100" b="0" i="0">
              <a:solidFill>
                <a:schemeClr val="dk1"/>
              </a:solidFill>
              <a:effectLst/>
              <a:latin typeface="+mn-lt"/>
              <a:ea typeface="+mn-ea"/>
              <a:cs typeface="+mn-cs"/>
            </a:rPr>
            <a:t>ohne Funktionsbezeichnung im Schweizer Handelsregister eingetragene Person ein leitender Angestellter i. S. d. Art. 15 Abs. 4 S. 1 DBA Deutschland-Schweiz ist und damit seine gesamten Einkünfte aus unselbstständiger Arbeit von der deutschen Besteuerung freizustellen sind (FG Baden-Württemberg 13.7.17, 3 K 2439/14, nrkr - BFH-Az.: I R 60/17; s. auch Mitteilung des FG Baden-Württemberg vom 6.10.17).</a:t>
          </a:r>
          <a:br>
            <a:rPr lang="de-DE" sz="1100" b="0" i="0">
              <a:solidFill>
                <a:schemeClr val="dk1"/>
              </a:solidFill>
              <a:effectLst/>
              <a:latin typeface="+mn-lt"/>
              <a:ea typeface="+mn-ea"/>
              <a:cs typeface="+mn-cs"/>
            </a:rPr>
          </a:br>
          <a:r>
            <a:rPr lang="de-DE" sz="1100" b="0" i="0">
              <a:solidFill>
                <a:schemeClr val="dk1"/>
              </a:solidFill>
              <a:effectLst/>
              <a:latin typeface="+mn-lt"/>
              <a:ea typeface="+mn-ea"/>
              <a:cs typeface="+mn-cs"/>
            </a:rPr>
            <a:t>Die gegen das Urteil einelegte Revision beim BFH (Az. I R 60/17)</a:t>
          </a:r>
          <a:r>
            <a:rPr lang="de-DE" sz="1100" b="0" i="0" baseline="0">
              <a:solidFill>
                <a:schemeClr val="dk1"/>
              </a:solidFill>
              <a:effectLst/>
              <a:latin typeface="+mn-lt"/>
              <a:ea typeface="+mn-ea"/>
              <a:cs typeface="+mn-cs"/>
            </a:rPr>
            <a:t> wurde zwischenzeitlich zurückgenommen. </a:t>
          </a:r>
          <a:endParaRPr lang="de-DE">
            <a:effectLst/>
          </a:endParaRPr>
        </a:p>
        <a:p>
          <a:endParaRPr lang="de-DE" sz="1100" b="0" i="0">
            <a:solidFill>
              <a:schemeClr val="dk1"/>
            </a:solidFill>
            <a:effectLst/>
            <a:latin typeface="+mn-lt"/>
            <a:ea typeface="+mn-ea"/>
            <a:cs typeface="+mn-cs"/>
          </a:endParaRPr>
        </a:p>
        <a:p>
          <a:r>
            <a:rPr lang="de-DE" sz="1100" b="0" i="0">
              <a:solidFill>
                <a:schemeClr val="dk1"/>
              </a:solidFill>
              <a:effectLst/>
              <a:latin typeface="+mn-lt"/>
              <a:ea typeface="+mn-ea"/>
              <a:cs typeface="+mn-cs"/>
            </a:rPr>
            <a:t> </a:t>
          </a:r>
        </a:p>
        <a:p>
          <a:r>
            <a:rPr lang="de-DE" sz="1100" b="0" i="0">
              <a:solidFill>
                <a:schemeClr val="dk1"/>
              </a:solidFill>
              <a:effectLst/>
              <a:latin typeface="+mn-lt"/>
              <a:ea typeface="+mn-ea"/>
              <a:cs typeface="+mn-cs"/>
            </a:rPr>
            <a:t>Sachverhalt</a:t>
          </a:r>
        </a:p>
        <a:p>
          <a:r>
            <a:rPr lang="de-DE" sz="1100" b="0" i="0">
              <a:solidFill>
                <a:schemeClr val="dk1"/>
              </a:solidFill>
              <a:effectLst/>
              <a:latin typeface="+mn-lt"/>
              <a:ea typeface="+mn-ea"/>
              <a:cs typeface="+mn-cs"/>
            </a:rPr>
            <a:t>Der Ehemann ist von Beruf Diplom-Kaufmann und lebt mit seiner Ehefrau in Deutschland, wo er zur Einkommensteuer veranlagt wird. Seit 1979 ist der Ehemann in der Schweiz bei der W-AG nichtselbstständig beschäftigt. Seit 2002 ist er innerhalb des W-Konzerns der „Corporate Executive Group“ (CEG) zugeordnet. Die CEG umfasst die höchste Managementstufe des W-Konzerns, ist aber kein Leitungsgremium mit Kompetenzen. 2008 erteilte der Verwaltungsrat der W-AG dem Ehemann „die Kollektivunterschrift zu zweien (einschließlich der Prokura)“. Im Jahr 2009 wurde er mit „Kollektivunterschrift zu zweien“ ohne Funktionsbezeichnung im Handelsregister eingetragen. Im Streitjahr 2012 kehrte der Ehemann an mehr als 60 Arbeitstagen nicht an seinen Wohnsitz in Deutschland zurück (Nichtrückkehrtage). Unstreitig war auch, dass er an 63 von 240 Arbeitstagen seine Tätigkeit in Drittstaaten und im Inland ausgeübt hatte. Das Finanzamt wollte den hierauf entfallenden Anteil (63/240) der Besteuerung unterwerfen.</a:t>
          </a:r>
        </a:p>
        <a:p>
          <a:pPr>
            <a:lnSpc>
              <a:spcPts val="1200"/>
            </a:lnSpc>
          </a:pPr>
          <a:r>
            <a:rPr lang="de-DE" sz="1100" b="0" i="0">
              <a:solidFill>
                <a:schemeClr val="dk1"/>
              </a:solidFill>
              <a:effectLst/>
              <a:latin typeface="+mn-lt"/>
              <a:ea typeface="+mn-ea"/>
              <a:cs typeface="+mn-cs"/>
            </a:rPr>
            <a:t> </a:t>
          </a:r>
        </a:p>
        <a:p>
          <a:pPr>
            <a:lnSpc>
              <a:spcPts val="1200"/>
            </a:lnSpc>
          </a:pPr>
          <a:r>
            <a:rPr lang="de-DE" sz="1100" b="0" i="0">
              <a:solidFill>
                <a:schemeClr val="dk1"/>
              </a:solidFill>
              <a:effectLst/>
              <a:latin typeface="+mn-lt"/>
              <a:ea typeface="+mn-ea"/>
              <a:cs typeface="+mn-cs"/>
            </a:rPr>
            <a:t>Das FG gab der hiergegen vom Ehemann erhobenen Klage statt. Die Einkünfte des Ehemanns aus nichtselbstständiger Arbeit würden nicht der Besteuerung in Deutschland unterliegen, auch nicht soweit sie auf Tätigkeiten des Ehemanns in Drittstaaten und in Deutschland entfielen.</a:t>
          </a:r>
        </a:p>
        <a:p>
          <a:r>
            <a:rPr lang="de-DE" sz="1100" b="0" i="0">
              <a:solidFill>
                <a:schemeClr val="dk1"/>
              </a:solidFill>
              <a:effectLst/>
              <a:latin typeface="+mn-lt"/>
              <a:ea typeface="+mn-ea"/>
              <a:cs typeface="+mn-cs"/>
            </a:rPr>
            <a:t> </a:t>
          </a:r>
        </a:p>
        <a:p>
          <a:pPr>
            <a:lnSpc>
              <a:spcPts val="1200"/>
            </a:lnSpc>
          </a:pPr>
          <a:r>
            <a:rPr lang="de-DE" sz="1100" b="0" i="0">
              <a:solidFill>
                <a:schemeClr val="dk1"/>
              </a:solidFill>
              <a:effectLst/>
              <a:latin typeface="+mn-lt"/>
              <a:ea typeface="+mn-ea"/>
              <a:cs typeface="+mn-cs"/>
            </a:rPr>
            <a:t>Anmerkungen</a:t>
          </a:r>
        </a:p>
        <a:p>
          <a:r>
            <a:rPr lang="de-DE" sz="1100" b="0" i="0">
              <a:solidFill>
                <a:schemeClr val="dk1"/>
              </a:solidFill>
              <a:effectLst/>
              <a:latin typeface="+mn-lt"/>
              <a:ea typeface="+mn-ea"/>
              <a:cs typeface="+mn-cs"/>
            </a:rPr>
            <a:t>Der Ehemann sei „leitender Angestellter“ i. S. d. Art. 15 Abs. 4 des Doppelbesteuerungsabkommens mit der Schweiz (DBA-Schweiz), weshalb seine gesamten Einkünfte aus unselbstständiger Arbeit von der deutschen Besteuerung freizustellen seien. Danach können vorbehaltlich des - hier nicht einschlägigen - </a:t>
          </a:r>
          <a:r>
            <a:rPr lang="de-DE" sz="1100" b="0" i="0" u="none" strike="noStrike">
              <a:solidFill>
                <a:schemeClr val="dk1"/>
              </a:solidFill>
              <a:effectLst/>
              <a:latin typeface="+mn-lt"/>
              <a:ea typeface="+mn-ea"/>
              <a:cs typeface="+mn-cs"/>
              <a:hlinkClick xmlns:r="http://schemas.openxmlformats.org/officeDocument/2006/relationships" r:id=""/>
            </a:rPr>
            <a:t>Art. 15a DBA-Schweiz</a:t>
          </a:r>
          <a:r>
            <a:rPr lang="de-DE" sz="1100" b="0" i="0">
              <a:solidFill>
                <a:schemeClr val="dk1"/>
              </a:solidFill>
              <a:effectLst/>
              <a:latin typeface="+mn-lt"/>
              <a:ea typeface="+mn-ea"/>
              <a:cs typeface="+mn-cs"/>
            </a:rPr>
            <a:t> die Einkünfte einer in Deutschland ansässigen Person aus einer Tätigkeit als Vorstandsmitglied, Direktor, Geschäftsführer oder Prokurist einer in der Schweiz ansässigen Kapitalgesellschaft in der Schweiz besteuert werden. Der Ehemann gehöre diesem abschließend aufgezählten Personenkreis an. Er habe zivilrechtlich über die Vertretungsmacht eines Direktors (mindestens jedoch über die eines Prokuristen) verfügt.</a:t>
          </a:r>
        </a:p>
        <a:p>
          <a:pPr>
            <a:lnSpc>
              <a:spcPts val="1200"/>
            </a:lnSpc>
          </a:pPr>
          <a:r>
            <a:rPr lang="de-DE" sz="1100" b="0" i="0">
              <a:solidFill>
                <a:schemeClr val="dk1"/>
              </a:solidFill>
              <a:effectLst/>
              <a:latin typeface="+mn-lt"/>
              <a:ea typeface="+mn-ea"/>
              <a:cs typeface="+mn-cs"/>
            </a:rPr>
            <a:t> </a:t>
          </a:r>
        </a:p>
        <a:p>
          <a:pPr>
            <a:lnSpc>
              <a:spcPts val="1200"/>
            </a:lnSpc>
          </a:pPr>
          <a:r>
            <a:rPr lang="de-DE" sz="1100" b="0" i="0">
              <a:solidFill>
                <a:schemeClr val="dk1"/>
              </a:solidFill>
              <a:effectLst/>
              <a:latin typeface="+mn-lt"/>
              <a:ea typeface="+mn-ea"/>
              <a:cs typeface="+mn-cs"/>
            </a:rPr>
            <a:t>Die als „Kollektivunterschrift zu zweien“ erteilte Vertretungsmacht bezeichne im schweizerischen Zivilrecht regelmäßig die organschaftliche Vertretungsmacht von Direktoren. Bei einer Eintragung mit „Kollektivunterschrift zu zweien“ ohne Bezeichnung einer Funktion lasse sich die Vertretungsmacht der betreffenden Person daher nach „oben“ (kein Mitglied des Verwaltungsrats) und nach „unten“ (keine Stellung als Prokurist oder Handlungsbevollmächtigter) eingrenzen. Die Beschränkung der Unterschriftsberechtigung des Ehemannes auf die Kollektivunterschrift zu zweien führe zu keiner anderen Beurteilung. Art. 15 Abs. 4 DBA-Schweiz enthalte keine Einschränkung auf eine dem Unterschriftsberechtigten oder Prokuristen erteilte Berechtigung zur Einzelvertretung. Dass der Ehemann ohne Funktionsbezeichnung im Handelsregister eingetragen sei, stehe seiner Einbeziehung in den in Art. 15 Abs. 4 DBA-Schweiz genannten Personenkreis nicht entgegen. Die Eintragung mit „Kollektivunterschrift zu zweien“ genüge den Anforderungen von § 19 Abs. 2 der Verordnung zur Umsetzung von Konsultationsvereinbarungen zwischen der Bundesrepublik Deutschland und der Schweizerischen Eidgenossenschaft.</a:t>
          </a:r>
          <a:br>
            <a:rPr lang="de-DE" sz="1100" b="0" i="0">
              <a:solidFill>
                <a:schemeClr val="dk1"/>
              </a:solidFill>
              <a:effectLst/>
              <a:latin typeface="+mn-lt"/>
              <a:ea typeface="+mn-ea"/>
              <a:cs typeface="+mn-cs"/>
            </a:rPr>
          </a:br>
          <a:r>
            <a:rPr lang="de-DE" sz="1100" b="0" i="0">
              <a:solidFill>
                <a:schemeClr val="dk1"/>
              </a:solidFill>
              <a:effectLst/>
              <a:latin typeface="+mn-lt"/>
              <a:ea typeface="+mn-ea"/>
              <a:cs typeface="+mn-cs"/>
            </a:rPr>
            <a:t> </a:t>
          </a:r>
        </a:p>
        <a:p>
          <a:endParaRPr lang="de-DE" sz="1100"/>
        </a:p>
      </xdr:txBody>
    </xdr:sp>
    <xdr:clientData/>
  </xdr:twoCellAnchor>
  <xdr:twoCellAnchor editAs="oneCell">
    <xdr:from>
      <xdr:col>0</xdr:col>
      <xdr:colOff>0</xdr:colOff>
      <xdr:row>201</xdr:row>
      <xdr:rowOff>88900</xdr:rowOff>
    </xdr:from>
    <xdr:to>
      <xdr:col>1</xdr:col>
      <xdr:colOff>273050</xdr:colOff>
      <xdr:row>214</xdr:row>
      <xdr:rowOff>107950</xdr:rowOff>
    </xdr:to>
    <xdr:pic>
      <xdr:nvPicPr>
        <xdr:cNvPr id="5240" name="Grafik 2">
          <a:extLst>
            <a:ext uri="{FF2B5EF4-FFF2-40B4-BE49-F238E27FC236}">
              <a16:creationId xmlns:a16="http://schemas.microsoft.com/office/drawing/2014/main" id="{00000000-0008-0000-0100-000078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8003500"/>
          <a:ext cx="1035050" cy="208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52</xdr:row>
      <xdr:rowOff>50800</xdr:rowOff>
    </xdr:from>
    <xdr:to>
      <xdr:col>9</xdr:col>
      <xdr:colOff>679450</xdr:colOff>
      <xdr:row>61</xdr:row>
      <xdr:rowOff>127000</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31750" y="8077200"/>
          <a:ext cx="75057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Eine Nichtrückkehr aufgrund der Arbeitsausübung liegt namentlich dann vor, wenn die Rückkehr an den Wohnsitz aus beruflichen Gründen nicht möglich oder nicht zumutbar ist. Bei Benutzung eines </a:t>
          </a:r>
          <a:r>
            <a:rPr lang="de-DE" sz="1100" b="1" i="0">
              <a:solidFill>
                <a:schemeClr val="dk1"/>
              </a:solidFill>
              <a:effectLst/>
              <a:latin typeface="+mn-lt"/>
              <a:ea typeface="+mn-ea"/>
              <a:cs typeface="+mn-cs"/>
            </a:rPr>
            <a:t>Kraftfahrzeugs</a:t>
          </a:r>
          <a:r>
            <a:rPr lang="de-DE" sz="1100" b="0" i="0">
              <a:solidFill>
                <a:schemeClr val="dk1"/>
              </a:solidFill>
              <a:effectLst/>
              <a:latin typeface="+mn-lt"/>
              <a:ea typeface="+mn-ea"/>
              <a:cs typeface="+mn-cs"/>
            </a:rPr>
            <a:t> ist eine Rückkehr der unselbstständig erwerbstätigen Person nach Arbeitsende an ihren Wohnsitz insbesondere nicht zumutbar, wenn die </a:t>
          </a:r>
          <a:r>
            <a:rPr lang="de-DE" sz="1100" b="1" i="0" u="sng">
              <a:solidFill>
                <a:schemeClr val="dk1"/>
              </a:solidFill>
              <a:effectLst/>
              <a:latin typeface="+mn-lt"/>
              <a:ea typeface="+mn-ea"/>
              <a:cs typeface="+mn-cs"/>
            </a:rPr>
            <a:t>kürzeste Straßenentfernung</a:t>
          </a:r>
          <a:r>
            <a:rPr lang="de-DE" sz="1100" b="0" i="0">
              <a:solidFill>
                <a:schemeClr val="dk1"/>
              </a:solidFill>
              <a:effectLst/>
              <a:latin typeface="+mn-lt"/>
              <a:ea typeface="+mn-ea"/>
              <a:cs typeface="+mn-cs"/>
            </a:rPr>
            <a:t> für die einfache Wegstrecke </a:t>
          </a:r>
          <a:r>
            <a:rPr lang="de-DE" sz="1100" b="1" i="0" u="sng">
              <a:solidFill>
                <a:schemeClr val="dk1"/>
              </a:solidFill>
              <a:effectLst/>
              <a:latin typeface="+mn-lt"/>
              <a:ea typeface="+mn-ea"/>
              <a:cs typeface="+mn-cs"/>
            </a:rPr>
            <a:t>über 100 Kilometer</a:t>
          </a:r>
          <a:r>
            <a:rPr lang="de-DE" sz="1100" b="1" i="0" u="none">
              <a:solidFill>
                <a:schemeClr val="dk1"/>
              </a:solidFill>
              <a:effectLst/>
              <a:latin typeface="+mn-lt"/>
              <a:ea typeface="+mn-ea"/>
              <a:cs typeface="+mn-cs"/>
            </a:rPr>
            <a:t> </a:t>
          </a:r>
          <a:r>
            <a:rPr lang="de-DE" sz="1100" b="0" i="0">
              <a:solidFill>
                <a:schemeClr val="dk1"/>
              </a:solidFill>
              <a:effectLst/>
              <a:latin typeface="+mn-lt"/>
              <a:ea typeface="+mn-ea"/>
              <a:cs typeface="+mn-cs"/>
            </a:rPr>
            <a:t>beträgt. Bei Benutzung </a:t>
          </a:r>
          <a:r>
            <a:rPr lang="de-DE" sz="1100" b="1" i="0">
              <a:solidFill>
                <a:schemeClr val="dk1"/>
              </a:solidFill>
              <a:effectLst/>
              <a:latin typeface="+mn-lt"/>
              <a:ea typeface="+mn-ea"/>
              <a:cs typeface="+mn-cs"/>
            </a:rPr>
            <a:t>öffentlicher Verkehrsmittel</a:t>
          </a:r>
          <a:r>
            <a:rPr lang="de-DE" sz="1100" b="0" i="0">
              <a:solidFill>
                <a:schemeClr val="dk1"/>
              </a:solidFill>
              <a:effectLst/>
              <a:latin typeface="+mn-lt"/>
              <a:ea typeface="+mn-ea"/>
              <a:cs typeface="+mn-cs"/>
            </a:rPr>
            <a:t> ist eine Rückkehr nach Arbeitsende an den Wohnsitz insbesondere nicht zumutbar, wenn die schnellste Verbindung zu den allgemein üblichen Pendelzeiten für die einfache Wegstrecke länger als 1,5 Stunden beträgt. Von einem Nichtrückkehrtag ist bei vorliegender Unzumutbarkeit der Rückkehr nur auszugehen, wenn die unselbstständig erwerbstätige Person glaubhaft macht, dass sie tatsächlich nicht an ihren Wohnsitz zurückgekehrt ist.</a:t>
          </a:r>
          <a:endParaRPr lang="de-DE"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2</xdr:col>
          <xdr:colOff>450850</xdr:colOff>
          <xdr:row>11</xdr:row>
          <xdr:rowOff>101600</xdr:rowOff>
        </xdr:to>
        <xdr:sp macro="" textlink="">
          <xdr:nvSpPr>
            <xdr:cNvPr id="4573" name="Object 477" hidden="1">
              <a:extLst>
                <a:ext uri="{63B3BB69-23CF-44E3-9099-C40C66FF867C}">
                  <a14:compatExt spid="_x0000_s4573"/>
                </a:ext>
                <a:ext uri="{FF2B5EF4-FFF2-40B4-BE49-F238E27FC236}">
                  <a16:creationId xmlns:a16="http://schemas.microsoft.com/office/drawing/2014/main" id="{00000000-0008-0000-0200-0000DD11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63500</xdr:colOff>
          <xdr:row>6</xdr:row>
          <xdr:rowOff>63500</xdr:rowOff>
        </xdr:from>
        <xdr:to>
          <xdr:col>0</xdr:col>
          <xdr:colOff>977900</xdr:colOff>
          <xdr:row>10</xdr:row>
          <xdr:rowOff>114300</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914400</xdr:colOff>
          <xdr:row>19</xdr:row>
          <xdr:rowOff>50800</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0</xdr:col>
          <xdr:colOff>914400</xdr:colOff>
          <xdr:row>26</xdr:row>
          <xdr:rowOff>50800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6</xdr:row>
          <xdr:rowOff>76200</xdr:rowOff>
        </xdr:from>
        <xdr:to>
          <xdr:col>2</xdr:col>
          <xdr:colOff>920750</xdr:colOff>
          <xdr:row>10</xdr:row>
          <xdr:rowOff>127000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mobile-steuerberatung.de/" TargetMode="External"/><Relationship Id="rId2" Type="http://schemas.openxmlformats.org/officeDocument/2006/relationships/hyperlink" Target="mailto:JaredDaum@Mobile-Steuerberatung.de"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mobile-steuerberatung.de/" TargetMode="External"/><Relationship Id="rId4" Type="http://schemas.openxmlformats.org/officeDocument/2006/relationships/hyperlink" Target="mailto:JaredDaum@Mobile-Steuerberatung.de"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image" Target="../media/image5.emf"/><Relationship Id="rId5" Type="http://schemas.openxmlformats.org/officeDocument/2006/relationships/oleObject" Target="../embeddings/oleObject3.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3.vml"/><Relationship Id="rId7" Type="http://schemas.openxmlformats.org/officeDocument/2006/relationships/oleObject" Target="../embeddings/oleObject6.bin"/><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oleObject" Target="../embeddings/oleObject5.bin"/><Relationship Id="rId5" Type="http://schemas.openxmlformats.org/officeDocument/2006/relationships/image" Target="../media/image6.emf"/><Relationship Id="rId4" Type="http://schemas.openxmlformats.org/officeDocument/2006/relationships/oleObject" Target="../embeddings/oleObject4.bin"/><Relationship Id="rId9" Type="http://schemas.openxmlformats.org/officeDocument/2006/relationships/image" Target="../media/image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BH361"/>
  <sheetViews>
    <sheetView tabSelected="1" view="pageBreakPreview" zoomScale="110" zoomScaleNormal="100" workbookViewId="0">
      <selection activeCell="H95" sqref="H95"/>
    </sheetView>
  </sheetViews>
  <sheetFormatPr baseColWidth="10" defaultRowHeight="12.5"/>
  <cols>
    <col min="1" max="1" width="3.6328125" style="2" customWidth="1"/>
    <col min="2" max="2" width="8.08984375" style="1" customWidth="1"/>
    <col min="3" max="3" width="0.54296875" customWidth="1"/>
    <col min="4" max="4" width="8.08984375" style="1" customWidth="1"/>
    <col min="5" max="5" width="0.54296875" customWidth="1"/>
    <col min="6" max="6" width="2.6328125" customWidth="1"/>
    <col min="7" max="7" width="2.90625" customWidth="1"/>
    <col min="8" max="8" width="8.54296875" customWidth="1"/>
    <col min="9" max="9" width="0.54296875" customWidth="1"/>
    <col min="10" max="10" width="15.36328125" customWidth="1"/>
    <col min="11" max="11" width="0.36328125" customWidth="1"/>
    <col min="12" max="12" width="8.453125" style="5" bestFit="1" customWidth="1"/>
    <col min="13" max="13" width="0.453125" style="5" customWidth="1"/>
    <col min="14" max="14" width="6.54296875" style="5" bestFit="1" customWidth="1"/>
    <col min="15" max="15" width="0.453125" style="5" customWidth="1"/>
    <col min="16" max="16" width="5.36328125" style="5" customWidth="1"/>
    <col min="17" max="17" width="4.6328125" customWidth="1"/>
    <col min="18" max="18" width="0.36328125" customWidth="1"/>
    <col min="19" max="19" width="4.90625" style="40" customWidth="1"/>
    <col min="20" max="20" width="0.453125" customWidth="1"/>
    <col min="21" max="21" width="12.08984375" customWidth="1"/>
    <col min="22" max="22" width="0.54296875" customWidth="1"/>
    <col min="23" max="23" width="12.54296875" customWidth="1"/>
    <col min="24" max="24" width="0.453125" customWidth="1"/>
    <col min="25" max="26" width="3" hidden="1" customWidth="1"/>
    <col min="27" max="27" width="2.6328125" customWidth="1"/>
    <col min="28" max="28" width="20.1796875" customWidth="1"/>
    <col min="29" max="29" width="0.6328125" customWidth="1"/>
    <col min="30" max="30" width="4.08984375" style="2" customWidth="1"/>
    <col min="31" max="31" width="5.54296875" style="59" bestFit="1" customWidth="1"/>
    <col min="32" max="32" width="0.453125" style="59" customWidth="1"/>
    <col min="33" max="33" width="5.6328125" style="59" bestFit="1" customWidth="1"/>
    <col min="34" max="35" width="5.6328125" bestFit="1" customWidth="1"/>
    <col min="36" max="36" width="6.6328125" bestFit="1" customWidth="1"/>
    <col min="37" max="38" width="5.453125" bestFit="1" customWidth="1"/>
    <col min="39" max="39" width="5.6328125" style="40" bestFit="1" customWidth="1"/>
    <col min="40" max="40" width="8" bestFit="1" customWidth="1"/>
    <col min="41" max="41" width="7.90625" bestFit="1" customWidth="1"/>
    <col min="42" max="42" width="9.6328125" bestFit="1" customWidth="1"/>
    <col min="43" max="43" width="7.81640625" customWidth="1"/>
    <col min="44" max="44" width="7.1796875" customWidth="1"/>
    <col min="45" max="45" width="7.453125" customWidth="1"/>
    <col min="46" max="48" width="7.36328125" customWidth="1"/>
    <col min="49" max="49" width="8.54296875" customWidth="1"/>
    <col min="50" max="50" width="36.26953125" customWidth="1"/>
    <col min="51" max="51" width="38.90625" customWidth="1"/>
    <col min="52" max="52" width="36.08984375" customWidth="1"/>
  </cols>
  <sheetData>
    <row r="1" spans="1:39" s="133" customFormat="1" ht="16.5">
      <c r="A1" s="187" t="s">
        <v>140</v>
      </c>
      <c r="B1" s="132"/>
      <c r="D1" s="132"/>
      <c r="S1" s="134"/>
      <c r="AB1" s="162" t="s">
        <v>289</v>
      </c>
      <c r="AC1" s="135"/>
      <c r="AD1" s="187" t="s">
        <v>160</v>
      </c>
      <c r="AE1" s="172"/>
      <c r="AF1" s="172"/>
      <c r="AG1" s="172"/>
      <c r="AM1" s="134"/>
    </row>
    <row r="2" spans="1:39" s="133" customFormat="1">
      <c r="A2" s="136"/>
      <c r="B2" s="132"/>
      <c r="D2" s="132"/>
      <c r="S2" s="134"/>
      <c r="AB2" s="188" t="s">
        <v>288</v>
      </c>
      <c r="AC2" s="135"/>
      <c r="AD2" s="137"/>
      <c r="AE2" s="172"/>
      <c r="AF2" s="172"/>
      <c r="AG2" s="172"/>
      <c r="AM2" s="134"/>
    </row>
    <row r="3" spans="1:39" s="133" customFormat="1">
      <c r="A3" s="138" t="s">
        <v>264</v>
      </c>
      <c r="B3" s="132"/>
      <c r="D3" s="132"/>
      <c r="S3" s="134"/>
      <c r="W3" s="133" t="s">
        <v>306</v>
      </c>
      <c r="AB3" s="188"/>
      <c r="AC3" s="135"/>
      <c r="AD3" s="137"/>
      <c r="AE3" s="172"/>
      <c r="AF3" s="172"/>
      <c r="AG3" s="172"/>
      <c r="AM3" s="134"/>
    </row>
    <row r="4" spans="1:39" s="133" customFormat="1">
      <c r="A4" s="136"/>
      <c r="B4" s="132"/>
      <c r="D4" s="132"/>
      <c r="S4" s="134"/>
      <c r="AB4" s="188"/>
      <c r="AC4" s="135"/>
      <c r="AD4" s="137"/>
      <c r="AE4" s="172"/>
      <c r="AF4" s="172"/>
      <c r="AG4" s="172"/>
      <c r="AM4" s="134"/>
    </row>
    <row r="5" spans="1:39" s="133" customFormat="1" ht="13">
      <c r="A5" s="138" t="s">
        <v>113</v>
      </c>
      <c r="B5" s="132"/>
      <c r="D5" s="132"/>
      <c r="S5" s="134"/>
      <c r="AB5" s="133" t="s">
        <v>304</v>
      </c>
      <c r="AC5" s="135"/>
      <c r="AD5" s="149" t="s">
        <v>127</v>
      </c>
      <c r="AE5" s="173"/>
      <c r="AF5" s="173"/>
      <c r="AG5" s="172"/>
      <c r="AM5" s="134"/>
    </row>
    <row r="6" spans="1:39" s="133" customFormat="1">
      <c r="A6" s="138" t="s">
        <v>158</v>
      </c>
      <c r="B6" s="132"/>
      <c r="D6" s="132"/>
      <c r="S6" s="134"/>
      <c r="AC6" s="135"/>
      <c r="AD6" s="148"/>
      <c r="AE6" s="173"/>
      <c r="AF6" s="173"/>
      <c r="AG6" s="172"/>
      <c r="AM6" s="134"/>
    </row>
    <row r="7" spans="1:39" s="133" customFormat="1">
      <c r="A7" s="136" t="s">
        <v>112</v>
      </c>
      <c r="B7" s="132"/>
      <c r="D7" s="132"/>
      <c r="S7" s="134"/>
      <c r="AC7" s="135"/>
      <c r="AD7" s="150" t="s">
        <v>88</v>
      </c>
      <c r="AE7" s="173"/>
      <c r="AF7" s="173"/>
      <c r="AG7" s="172"/>
      <c r="AM7" s="134"/>
    </row>
    <row r="8" spans="1:39">
      <c r="A8" s="66"/>
      <c r="B8" s="67"/>
      <c r="C8" s="68"/>
      <c r="D8" s="67"/>
      <c r="E8" s="68"/>
      <c r="F8" s="68"/>
      <c r="G8" s="68"/>
      <c r="H8" s="68"/>
      <c r="I8" s="68"/>
      <c r="J8" s="68"/>
      <c r="K8" s="68"/>
      <c r="L8" s="68"/>
      <c r="M8" s="68"/>
      <c r="N8" s="68"/>
      <c r="O8" s="68"/>
      <c r="P8" s="68"/>
      <c r="Q8" s="68"/>
      <c r="R8" s="68"/>
      <c r="S8" s="69"/>
      <c r="T8" s="68"/>
      <c r="U8" s="68"/>
      <c r="V8" s="68"/>
      <c r="W8" s="68"/>
      <c r="X8" s="68"/>
      <c r="Y8" s="68"/>
      <c r="Z8" s="68"/>
      <c r="AA8" s="68"/>
      <c r="AB8" s="68"/>
      <c r="AC8" s="84"/>
      <c r="AD8" s="150" t="s">
        <v>129</v>
      </c>
      <c r="AE8" s="173"/>
      <c r="AF8" s="173"/>
    </row>
    <row r="9" spans="1:39" ht="13">
      <c r="A9" s="138" t="s">
        <v>234</v>
      </c>
      <c r="B9" s="67"/>
      <c r="C9" s="68"/>
      <c r="D9" s="67"/>
      <c r="E9" s="68"/>
      <c r="F9" s="68"/>
      <c r="G9" s="68"/>
      <c r="H9" s="68"/>
      <c r="I9" s="68"/>
      <c r="J9" s="68"/>
      <c r="K9" s="68"/>
      <c r="L9" s="68"/>
      <c r="M9" s="68"/>
      <c r="N9" s="68"/>
      <c r="O9" s="68"/>
      <c r="P9" s="68"/>
      <c r="Q9" s="68"/>
      <c r="R9" s="68"/>
      <c r="S9" s="69"/>
      <c r="T9" s="68"/>
      <c r="U9" s="68"/>
      <c r="V9" s="68"/>
      <c r="W9" s="68"/>
      <c r="X9" s="68"/>
      <c r="Y9" s="68"/>
      <c r="Z9" s="68"/>
      <c r="AA9" s="68"/>
      <c r="AB9" s="68"/>
      <c r="AC9" s="84"/>
      <c r="AD9" s="150" t="s">
        <v>163</v>
      </c>
      <c r="AE9" s="173"/>
      <c r="AF9" s="173"/>
    </row>
    <row r="10" spans="1:39">
      <c r="A10" s="65"/>
      <c r="B10" s="67"/>
      <c r="C10" s="68"/>
      <c r="D10" s="67"/>
      <c r="E10" s="68"/>
      <c r="F10" s="68"/>
      <c r="G10" s="68"/>
      <c r="H10" s="68"/>
      <c r="I10" s="68"/>
      <c r="J10" s="68"/>
      <c r="K10" s="68"/>
      <c r="L10" s="68"/>
      <c r="M10" s="68"/>
      <c r="N10" s="68"/>
      <c r="O10" s="68"/>
      <c r="P10" s="68"/>
      <c r="Q10" s="68"/>
      <c r="R10" s="68"/>
      <c r="S10" s="69"/>
      <c r="T10" s="68"/>
      <c r="U10" s="68"/>
      <c r="V10" s="68"/>
      <c r="W10" s="68"/>
      <c r="X10" s="68"/>
      <c r="Y10" s="68"/>
      <c r="Z10" s="68"/>
      <c r="AA10" s="68"/>
      <c r="AB10" s="68"/>
      <c r="AC10" s="84"/>
      <c r="AD10" s="151" t="s">
        <v>166</v>
      </c>
      <c r="AE10" s="173"/>
      <c r="AF10" s="173"/>
    </row>
    <row r="11" spans="1:39" s="141" customFormat="1">
      <c r="A11" s="139" t="s">
        <v>72</v>
      </c>
      <c r="B11" s="140"/>
      <c r="D11" s="140"/>
      <c r="S11" s="142"/>
      <c r="AC11" s="143"/>
      <c r="AD11" s="152" t="s">
        <v>167</v>
      </c>
      <c r="AE11" s="173"/>
      <c r="AF11" s="173"/>
      <c r="AG11" s="173"/>
      <c r="AM11" s="142"/>
    </row>
    <row r="12" spans="1:39" s="141" customFormat="1">
      <c r="A12" s="136" t="s">
        <v>269</v>
      </c>
      <c r="B12" s="140"/>
      <c r="D12" s="140"/>
      <c r="S12" s="142"/>
      <c r="AC12" s="143"/>
      <c r="AE12" s="173"/>
      <c r="AF12" s="173"/>
      <c r="AG12" s="173"/>
      <c r="AM12" s="142"/>
    </row>
    <row r="13" spans="1:39" s="141" customFormat="1">
      <c r="A13" s="136" t="s">
        <v>268</v>
      </c>
      <c r="B13" s="140"/>
      <c r="D13" s="140"/>
      <c r="S13" s="142"/>
      <c r="AC13" s="143"/>
      <c r="AD13" s="150" t="s">
        <v>164</v>
      </c>
      <c r="AE13" s="173"/>
      <c r="AF13" s="173"/>
      <c r="AG13" s="173"/>
      <c r="AM13" s="142"/>
    </row>
    <row r="14" spans="1:39" s="141" customFormat="1">
      <c r="A14" s="138" t="s">
        <v>270</v>
      </c>
      <c r="B14" s="140"/>
      <c r="D14" s="140"/>
      <c r="S14" s="142"/>
      <c r="AC14" s="143"/>
      <c r="AD14" s="150"/>
      <c r="AE14" s="173"/>
      <c r="AF14" s="173"/>
      <c r="AG14" s="173"/>
      <c r="AM14" s="142"/>
    </row>
    <row r="15" spans="1:39" s="141" customFormat="1">
      <c r="A15" s="136" t="s">
        <v>271</v>
      </c>
      <c r="B15" s="140"/>
      <c r="D15" s="140"/>
      <c r="S15" s="142"/>
      <c r="AC15" s="143"/>
      <c r="AD15" s="150"/>
      <c r="AE15" s="173"/>
      <c r="AF15" s="173"/>
      <c r="AG15" s="173"/>
      <c r="AM15" s="142"/>
    </row>
    <row r="16" spans="1:39" s="141" customFormat="1">
      <c r="A16" s="136"/>
      <c r="B16" s="140"/>
      <c r="D16" s="140"/>
      <c r="S16" s="142"/>
      <c r="AC16" s="143"/>
      <c r="AD16" s="150"/>
      <c r="AE16" s="173"/>
      <c r="AF16" s="173"/>
      <c r="AG16" s="173"/>
      <c r="AM16" s="142"/>
    </row>
    <row r="17" spans="1:39" s="141" customFormat="1">
      <c r="A17" s="138" t="s">
        <v>225</v>
      </c>
      <c r="B17" s="232"/>
      <c r="C17" s="152"/>
      <c r="D17" s="232"/>
      <c r="E17" s="152"/>
      <c r="F17" s="152"/>
      <c r="G17" s="152"/>
      <c r="H17" s="152"/>
      <c r="I17" s="152"/>
      <c r="J17" s="152"/>
      <c r="K17" s="152"/>
      <c r="L17" s="152"/>
      <c r="M17" s="152"/>
      <c r="N17" s="152"/>
      <c r="O17" s="152"/>
      <c r="P17" s="152"/>
      <c r="Q17" s="152"/>
      <c r="R17" s="152"/>
      <c r="S17" s="142"/>
      <c r="AC17" s="143"/>
      <c r="AD17" s="150"/>
      <c r="AE17" s="173"/>
      <c r="AF17" s="173"/>
      <c r="AG17" s="173"/>
      <c r="AM17" s="142"/>
    </row>
    <row r="18" spans="1:39" s="141" customFormat="1">
      <c r="A18" s="136" t="s">
        <v>228</v>
      </c>
      <c r="B18" s="232"/>
      <c r="C18" s="152"/>
      <c r="D18" s="232"/>
      <c r="E18" s="152"/>
      <c r="F18" s="152"/>
      <c r="G18" s="152"/>
      <c r="H18" s="152"/>
      <c r="I18" s="152"/>
      <c r="J18" s="152"/>
      <c r="K18" s="152"/>
      <c r="L18" s="152"/>
      <c r="M18" s="152"/>
      <c r="N18" s="152"/>
      <c r="O18" s="152"/>
      <c r="P18" s="152"/>
      <c r="Q18" s="152"/>
      <c r="R18" s="152"/>
      <c r="S18" s="142"/>
      <c r="AC18" s="143"/>
      <c r="AD18" s="150"/>
      <c r="AE18" s="173"/>
      <c r="AF18" s="173"/>
      <c r="AG18" s="173"/>
      <c r="AM18" s="142"/>
    </row>
    <row r="19" spans="1:39" s="141" customFormat="1">
      <c r="A19" s="136" t="s">
        <v>226</v>
      </c>
      <c r="B19" s="232"/>
      <c r="C19" s="152"/>
      <c r="D19" s="232"/>
      <c r="E19" s="152"/>
      <c r="F19" s="152"/>
      <c r="G19" s="152"/>
      <c r="H19" s="152"/>
      <c r="I19" s="152"/>
      <c r="J19" s="152"/>
      <c r="K19" s="152"/>
      <c r="L19" s="152"/>
      <c r="M19" s="152"/>
      <c r="N19" s="152"/>
      <c r="O19" s="152"/>
      <c r="P19" s="152"/>
      <c r="Q19" s="152"/>
      <c r="R19" s="152"/>
      <c r="S19" s="142"/>
      <c r="AC19" s="143"/>
      <c r="AD19" s="150"/>
      <c r="AE19" s="173"/>
      <c r="AF19" s="173"/>
      <c r="AG19" s="173"/>
      <c r="AM19" s="142"/>
    </row>
    <row r="20" spans="1:39" s="141" customFormat="1">
      <c r="A20" s="136" t="s">
        <v>227</v>
      </c>
      <c r="B20" s="232"/>
      <c r="C20" s="152"/>
      <c r="D20" s="232"/>
      <c r="E20" s="152"/>
      <c r="F20" s="152"/>
      <c r="G20" s="152"/>
      <c r="H20" s="152"/>
      <c r="I20" s="152"/>
      <c r="J20" s="152"/>
      <c r="K20" s="152"/>
      <c r="L20" s="152"/>
      <c r="M20" s="152"/>
      <c r="N20" s="152"/>
      <c r="O20" s="152"/>
      <c r="P20" s="152"/>
      <c r="Q20" s="152"/>
      <c r="R20" s="152"/>
      <c r="S20" s="142"/>
      <c r="AC20" s="143"/>
      <c r="AD20" s="150"/>
      <c r="AE20" s="173"/>
      <c r="AF20" s="173"/>
      <c r="AG20" s="173"/>
      <c r="AM20" s="142"/>
    </row>
    <row r="21" spans="1:39" s="141" customFormat="1">
      <c r="A21" s="136"/>
      <c r="B21" s="232"/>
      <c r="C21" s="152"/>
      <c r="D21" s="232"/>
      <c r="E21" s="152"/>
      <c r="F21" s="152"/>
      <c r="G21" s="152"/>
      <c r="H21" s="152"/>
      <c r="I21" s="152"/>
      <c r="J21" s="152"/>
      <c r="K21" s="152"/>
      <c r="L21" s="152"/>
      <c r="M21" s="152"/>
      <c r="N21" s="152"/>
      <c r="O21" s="152"/>
      <c r="P21" s="152"/>
      <c r="Q21" s="152"/>
      <c r="R21" s="152"/>
      <c r="S21" s="142"/>
      <c r="AC21" s="143"/>
      <c r="AD21" s="150"/>
      <c r="AE21" s="173"/>
      <c r="AF21" s="173"/>
      <c r="AG21" s="173"/>
      <c r="AM21" s="142"/>
    </row>
    <row r="22" spans="1:39" s="141" customFormat="1">
      <c r="A22" s="138" t="s">
        <v>272</v>
      </c>
      <c r="B22" s="232"/>
      <c r="C22" s="152"/>
      <c r="D22" s="232"/>
      <c r="E22" s="152"/>
      <c r="F22" s="152"/>
      <c r="G22" s="152"/>
      <c r="H22" s="152"/>
      <c r="I22" s="152"/>
      <c r="J22" s="152"/>
      <c r="K22" s="152"/>
      <c r="L22" s="152"/>
      <c r="M22" s="152"/>
      <c r="N22" s="152"/>
      <c r="O22" s="152"/>
      <c r="P22" s="152"/>
      <c r="Q22" s="152"/>
      <c r="R22" s="152"/>
      <c r="S22" s="142"/>
      <c r="AC22" s="143"/>
      <c r="AD22" s="150"/>
      <c r="AE22" s="173"/>
      <c r="AF22" s="173"/>
      <c r="AG22" s="173"/>
      <c r="AM22" s="142"/>
    </row>
    <row r="23" spans="1:39" s="141" customFormat="1">
      <c r="A23" s="136"/>
      <c r="B23" s="232"/>
      <c r="C23" s="152"/>
      <c r="D23" s="232"/>
      <c r="E23" s="152"/>
      <c r="F23" s="152"/>
      <c r="G23" s="152"/>
      <c r="H23" s="152"/>
      <c r="I23" s="152"/>
      <c r="J23" s="152"/>
      <c r="K23" s="152"/>
      <c r="L23" s="152"/>
      <c r="M23" s="152"/>
      <c r="N23" s="152"/>
      <c r="O23" s="152"/>
      <c r="P23" s="152"/>
      <c r="Q23" s="152"/>
      <c r="R23" s="152"/>
      <c r="S23" s="142"/>
      <c r="AC23" s="143"/>
      <c r="AD23" s="150"/>
      <c r="AE23" s="173"/>
      <c r="AF23" s="173"/>
      <c r="AG23" s="173"/>
      <c r="AM23" s="142"/>
    </row>
    <row r="24" spans="1:39" s="141" customFormat="1">
      <c r="A24" s="138" t="s">
        <v>235</v>
      </c>
      <c r="B24" s="232"/>
      <c r="C24" s="152"/>
      <c r="D24" s="232"/>
      <c r="E24" s="152"/>
      <c r="F24" s="152"/>
      <c r="G24" s="152"/>
      <c r="H24" s="152"/>
      <c r="I24" s="152"/>
      <c r="J24" s="152"/>
      <c r="K24" s="152"/>
      <c r="L24" s="152"/>
      <c r="M24" s="152"/>
      <c r="N24" s="152"/>
      <c r="O24" s="152"/>
      <c r="P24" s="152"/>
      <c r="Q24" s="152"/>
      <c r="R24" s="152"/>
      <c r="S24" s="142"/>
      <c r="AC24" s="143"/>
      <c r="AD24" s="150"/>
      <c r="AE24" s="173"/>
      <c r="AF24" s="173"/>
      <c r="AG24" s="173"/>
      <c r="AM24" s="142"/>
    </row>
    <row r="25" spans="1:39" s="141" customFormat="1">
      <c r="A25" s="136"/>
      <c r="B25" s="232"/>
      <c r="C25" s="152"/>
      <c r="D25" s="232"/>
      <c r="E25" s="152"/>
      <c r="F25" s="152"/>
      <c r="G25" s="152"/>
      <c r="H25" s="152"/>
      <c r="I25" s="152"/>
      <c r="J25" s="152"/>
      <c r="K25" s="152"/>
      <c r="L25" s="152"/>
      <c r="M25" s="152"/>
      <c r="N25" s="152"/>
      <c r="O25" s="152"/>
      <c r="P25" s="152"/>
      <c r="Q25" s="152"/>
      <c r="R25" s="152"/>
      <c r="S25" s="142"/>
      <c r="AC25" s="143"/>
      <c r="AD25" s="150"/>
      <c r="AE25" s="173"/>
      <c r="AF25" s="173"/>
      <c r="AG25" s="173"/>
      <c r="AM25" s="142"/>
    </row>
    <row r="26" spans="1:39" s="141" customFormat="1">
      <c r="A26" s="138" t="s">
        <v>219</v>
      </c>
      <c r="B26" s="140"/>
      <c r="D26" s="140"/>
      <c r="S26" s="142"/>
      <c r="AC26" s="143"/>
      <c r="AD26" s="150"/>
      <c r="AE26" s="173"/>
      <c r="AF26" s="173"/>
      <c r="AG26" s="173"/>
      <c r="AM26" s="142"/>
    </row>
    <row r="27" spans="1:39" s="141" customFormat="1">
      <c r="A27" s="136" t="s">
        <v>221</v>
      </c>
      <c r="B27" s="140"/>
      <c r="D27" s="140"/>
      <c r="S27" s="142"/>
      <c r="AC27" s="143"/>
      <c r="AD27" s="150"/>
      <c r="AE27" s="173"/>
      <c r="AF27" s="173"/>
      <c r="AG27" s="173"/>
      <c r="AM27" s="142"/>
    </row>
    <row r="28" spans="1:39" s="141" customFormat="1">
      <c r="A28" s="136" t="s">
        <v>220</v>
      </c>
      <c r="B28" s="140"/>
      <c r="D28" s="140"/>
      <c r="S28" s="142"/>
      <c r="AC28" s="143"/>
      <c r="AD28" s="150"/>
      <c r="AE28" s="173"/>
      <c r="AF28" s="173"/>
      <c r="AG28" s="173"/>
      <c r="AM28" s="142"/>
    </row>
    <row r="29" spans="1:39" s="141" customFormat="1">
      <c r="A29" s="136"/>
      <c r="B29" s="140"/>
      <c r="D29" s="140"/>
      <c r="S29" s="142"/>
      <c r="AC29" s="143"/>
      <c r="AD29" s="150"/>
      <c r="AE29" s="173"/>
      <c r="AF29" s="173"/>
      <c r="AG29" s="173"/>
      <c r="AM29" s="142"/>
    </row>
    <row r="30" spans="1:39" s="141" customFormat="1">
      <c r="A30" s="139" t="s">
        <v>71</v>
      </c>
      <c r="B30" s="144" t="s">
        <v>79</v>
      </c>
      <c r="D30" s="140"/>
      <c r="S30" s="142"/>
      <c r="AC30" s="143"/>
      <c r="AD30" s="150" t="s">
        <v>87</v>
      </c>
      <c r="AE30" s="173"/>
      <c r="AF30" s="173"/>
      <c r="AG30" s="173"/>
      <c r="AM30" s="142"/>
    </row>
    <row r="31" spans="1:39" s="141" customFormat="1" ht="13">
      <c r="A31" s="139"/>
      <c r="B31" s="144" t="s">
        <v>159</v>
      </c>
      <c r="D31" s="140"/>
      <c r="S31" s="142"/>
      <c r="AC31" s="143"/>
      <c r="AD31" s="150" t="s">
        <v>141</v>
      </c>
      <c r="AE31" s="173"/>
      <c r="AF31" s="173"/>
      <c r="AG31" s="173"/>
      <c r="AM31" s="142"/>
    </row>
    <row r="32" spans="1:39" s="141" customFormat="1">
      <c r="A32" s="139"/>
      <c r="B32" s="145" t="s">
        <v>102</v>
      </c>
      <c r="D32" s="140"/>
      <c r="S32" s="142"/>
      <c r="AC32" s="143"/>
      <c r="AD32" s="148"/>
      <c r="AE32" s="173"/>
      <c r="AF32" s="173"/>
      <c r="AG32" s="173"/>
      <c r="AM32" s="142"/>
    </row>
    <row r="33" spans="1:39" s="141" customFormat="1">
      <c r="A33" s="139"/>
      <c r="B33" s="144" t="s">
        <v>93</v>
      </c>
      <c r="D33" s="140"/>
      <c r="S33" s="142"/>
      <c r="AC33" s="143"/>
      <c r="AD33" s="200" t="s">
        <v>191</v>
      </c>
      <c r="AE33" s="173"/>
      <c r="AF33" s="173"/>
      <c r="AG33" s="173"/>
      <c r="AM33" s="142"/>
    </row>
    <row r="34" spans="1:39" s="141" customFormat="1">
      <c r="A34" s="139"/>
      <c r="B34" s="144" t="s">
        <v>110</v>
      </c>
      <c r="D34" s="140"/>
      <c r="S34" s="142"/>
      <c r="AC34" s="143"/>
      <c r="AD34" s="150" t="s">
        <v>131</v>
      </c>
      <c r="AE34" s="173"/>
      <c r="AF34" s="173"/>
      <c r="AG34" s="173"/>
      <c r="AM34" s="142"/>
    </row>
    <row r="35" spans="1:39" s="141" customFormat="1">
      <c r="A35" s="139"/>
      <c r="B35" s="144" t="s">
        <v>132</v>
      </c>
      <c r="D35" s="140"/>
      <c r="S35" s="142"/>
      <c r="AC35" s="143"/>
      <c r="AD35" s="137" t="s">
        <v>192</v>
      </c>
      <c r="AE35" s="173"/>
      <c r="AF35" s="173"/>
      <c r="AG35" s="173"/>
      <c r="AM35" s="142"/>
    </row>
    <row r="36" spans="1:39" s="141" customFormat="1">
      <c r="A36" s="146"/>
      <c r="B36" s="147" t="s">
        <v>133</v>
      </c>
      <c r="D36" s="140"/>
      <c r="S36" s="142"/>
      <c r="AC36" s="143"/>
      <c r="AE36" s="173"/>
      <c r="AF36" s="173"/>
      <c r="AG36" s="173"/>
      <c r="AM36" s="142"/>
    </row>
    <row r="37" spans="1:39" s="141" customFormat="1">
      <c r="A37" s="146"/>
      <c r="B37" s="147" t="s">
        <v>134</v>
      </c>
      <c r="D37" s="140"/>
      <c r="S37" s="142"/>
      <c r="AC37" s="143"/>
      <c r="AD37" s="170" t="s">
        <v>161</v>
      </c>
      <c r="AE37" s="173"/>
      <c r="AF37" s="173"/>
      <c r="AG37" s="173"/>
      <c r="AM37" s="142"/>
    </row>
    <row r="38" spans="1:39" s="141" customFormat="1">
      <c r="A38" s="146"/>
      <c r="B38" s="147" t="s">
        <v>135</v>
      </c>
      <c r="D38" s="140"/>
      <c r="S38" s="142"/>
      <c r="AC38" s="143"/>
      <c r="AD38" s="170" t="s">
        <v>162</v>
      </c>
      <c r="AE38" s="173"/>
      <c r="AF38" s="173"/>
      <c r="AG38" s="173"/>
      <c r="AM38" s="142"/>
    </row>
    <row r="39" spans="1:39" s="141" customFormat="1">
      <c r="A39" s="146"/>
      <c r="B39" s="147" t="s">
        <v>126</v>
      </c>
      <c r="D39" s="140"/>
      <c r="S39" s="142"/>
      <c r="AC39" s="143"/>
      <c r="AM39" s="142"/>
    </row>
    <row r="40" spans="1:39" s="141" customFormat="1">
      <c r="A40" s="146"/>
      <c r="B40" s="147" t="s">
        <v>169</v>
      </c>
      <c r="D40" s="140"/>
      <c r="S40" s="142"/>
      <c r="AC40" s="143"/>
      <c r="AM40" s="142"/>
    </row>
    <row r="41" spans="1:39" s="141" customFormat="1">
      <c r="A41" s="146"/>
      <c r="B41" s="147" t="s">
        <v>254</v>
      </c>
      <c r="D41" s="140"/>
      <c r="S41" s="142"/>
      <c r="AC41" s="143"/>
      <c r="AD41" s="169" t="s">
        <v>150</v>
      </c>
      <c r="AE41" s="173"/>
      <c r="AF41" s="173"/>
      <c r="AG41" s="173"/>
    </row>
    <row r="42" spans="1:39" s="141" customFormat="1">
      <c r="A42" s="146"/>
      <c r="B42" s="147"/>
      <c r="D42" s="140"/>
      <c r="S42" s="142"/>
      <c r="AC42" s="143"/>
      <c r="AD42" s="167" t="s">
        <v>151</v>
      </c>
      <c r="AE42" s="173"/>
      <c r="AF42" s="173"/>
      <c r="AG42" s="173"/>
    </row>
    <row r="43" spans="1:39" s="141" customFormat="1">
      <c r="A43" s="139" t="s">
        <v>128</v>
      </c>
      <c r="B43" s="144"/>
      <c r="D43" s="140"/>
      <c r="S43" s="142"/>
      <c r="AC43" s="143"/>
      <c r="AD43" s="167" t="s">
        <v>152</v>
      </c>
      <c r="AE43" s="173"/>
      <c r="AF43" s="173"/>
      <c r="AG43" s="173"/>
      <c r="AM43" s="142"/>
    </row>
    <row r="44" spans="1:39" s="141" customFormat="1">
      <c r="A44" s="144" t="s">
        <v>118</v>
      </c>
      <c r="B44" s="140"/>
      <c r="D44" s="140"/>
      <c r="S44" s="142"/>
      <c r="AC44" s="143"/>
      <c r="AD44" s="147" t="s">
        <v>153</v>
      </c>
      <c r="AE44" s="173"/>
      <c r="AF44" s="173"/>
      <c r="AG44" s="173"/>
      <c r="AM44" s="142"/>
    </row>
    <row r="45" spans="1:39" s="141" customFormat="1">
      <c r="A45" s="146"/>
      <c r="B45" s="140"/>
      <c r="D45" s="140"/>
      <c r="S45" s="142"/>
      <c r="AC45" s="143"/>
      <c r="AD45" s="147" t="s">
        <v>154</v>
      </c>
      <c r="AE45" s="173"/>
      <c r="AF45" s="173"/>
      <c r="AG45" s="173"/>
      <c r="AM45" s="142"/>
    </row>
    <row r="46" spans="1:39" s="141" customFormat="1">
      <c r="A46" s="136" t="s">
        <v>204</v>
      </c>
      <c r="B46" s="140"/>
      <c r="D46" s="140"/>
      <c r="S46" s="142"/>
      <c r="AC46" s="143"/>
      <c r="AD46" s="169" t="s">
        <v>255</v>
      </c>
      <c r="AE46" s="173"/>
      <c r="AF46" s="173"/>
      <c r="AG46" s="173"/>
      <c r="AM46" s="142"/>
    </row>
    <row r="47" spans="1:39" s="141" customFormat="1">
      <c r="A47" s="144" t="s">
        <v>130</v>
      </c>
      <c r="B47" s="140"/>
      <c r="D47" s="140"/>
      <c r="S47" s="142"/>
      <c r="AC47" s="143"/>
      <c r="AE47" s="173"/>
      <c r="AF47" s="173"/>
      <c r="AM47" s="142"/>
    </row>
    <row r="48" spans="1:39" s="141" customFormat="1" ht="13">
      <c r="A48" s="136" t="s">
        <v>190</v>
      </c>
      <c r="B48" s="140"/>
      <c r="D48" s="140"/>
      <c r="S48" s="142"/>
      <c r="AC48" s="143"/>
      <c r="AD48" s="166" t="s">
        <v>146</v>
      </c>
      <c r="AE48" s="173"/>
      <c r="AF48" s="173"/>
      <c r="AG48" s="173"/>
      <c r="AM48" s="142"/>
    </row>
    <row r="49" spans="1:39" s="141" customFormat="1">
      <c r="A49" s="145" t="s">
        <v>186</v>
      </c>
      <c r="B49" s="140"/>
      <c r="D49" s="140"/>
      <c r="S49" s="142"/>
      <c r="AC49" s="143"/>
      <c r="AE49" s="173"/>
      <c r="AF49" s="173"/>
      <c r="AG49" s="173"/>
      <c r="AM49" s="142"/>
    </row>
    <row r="50" spans="1:39" s="141" customFormat="1">
      <c r="A50" s="151" t="s">
        <v>257</v>
      </c>
      <c r="B50" s="140"/>
      <c r="D50" s="140"/>
      <c r="S50" s="142"/>
      <c r="AC50" s="143"/>
      <c r="AD50" s="184" t="s">
        <v>155</v>
      </c>
      <c r="AE50" s="173"/>
      <c r="AF50" s="173"/>
      <c r="AG50" s="173"/>
      <c r="AM50" s="142"/>
    </row>
    <row r="51" spans="1:39" s="141" customFormat="1">
      <c r="A51" s="148"/>
      <c r="B51" s="140"/>
      <c r="D51" s="140"/>
      <c r="S51" s="142"/>
      <c r="AC51" s="143"/>
      <c r="AD51" s="167" t="s">
        <v>156</v>
      </c>
      <c r="AE51" s="173"/>
      <c r="AF51" s="173"/>
      <c r="AG51" s="173"/>
      <c r="AM51" s="142"/>
    </row>
    <row r="52" spans="1:39" s="141" customFormat="1" ht="13">
      <c r="A52" s="137" t="s">
        <v>259</v>
      </c>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C52" s="143"/>
      <c r="AD52" s="167"/>
      <c r="AE52" s="173"/>
      <c r="AF52" s="173"/>
      <c r="AG52" s="173"/>
      <c r="AM52" s="142"/>
    </row>
    <row r="53" spans="1:39" s="141" customFormat="1">
      <c r="A53" s="136" t="s">
        <v>258</v>
      </c>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C53" s="143"/>
      <c r="AD53" s="167"/>
      <c r="AE53" s="173"/>
      <c r="AF53" s="173"/>
      <c r="AG53" s="173"/>
      <c r="AM53" s="142"/>
    </row>
    <row r="54" spans="1:39" s="141" customFormat="1">
      <c r="A54" s="148"/>
      <c r="B54" s="140"/>
      <c r="D54" s="140"/>
      <c r="S54" s="142"/>
      <c r="AC54" s="143"/>
      <c r="AD54" s="167"/>
      <c r="AE54" s="173"/>
      <c r="AF54" s="173"/>
      <c r="AG54" s="173"/>
      <c r="AM54" s="142"/>
    </row>
    <row r="55" spans="1:39" s="141" customFormat="1" ht="13">
      <c r="A55" s="308" t="s">
        <v>296</v>
      </c>
      <c r="B55" s="140"/>
      <c r="D55" s="140"/>
      <c r="S55" s="142"/>
      <c r="AC55" s="143"/>
      <c r="AD55" s="167"/>
      <c r="AE55" s="173"/>
      <c r="AF55" s="173"/>
      <c r="AG55" s="173"/>
      <c r="AM55" s="142"/>
    </row>
    <row r="56" spans="1:39" s="141" customFormat="1">
      <c r="A56" s="310" t="s">
        <v>297</v>
      </c>
      <c r="B56" s="140"/>
      <c r="D56" s="140"/>
      <c r="S56" s="142"/>
      <c r="AC56" s="143"/>
      <c r="AD56" s="167"/>
      <c r="AE56" s="173"/>
      <c r="AF56" s="173"/>
      <c r="AG56" s="173"/>
      <c r="AM56" s="142"/>
    </row>
    <row r="57" spans="1:39" s="141" customFormat="1">
      <c r="A57" s="310" t="s">
        <v>298</v>
      </c>
      <c r="B57" s="140"/>
      <c r="D57" s="140"/>
      <c r="S57" s="142"/>
      <c r="AC57" s="143"/>
      <c r="AD57" s="167"/>
      <c r="AE57" s="173"/>
      <c r="AF57" s="173"/>
      <c r="AG57" s="173"/>
      <c r="AM57" s="142"/>
    </row>
    <row r="58" spans="1:39" s="141" customFormat="1">
      <c r="A58" s="29"/>
      <c r="B58" s="140"/>
      <c r="D58" s="140"/>
      <c r="S58" s="142"/>
      <c r="AC58" s="143"/>
      <c r="AD58" s="167"/>
      <c r="AE58" s="173"/>
      <c r="AF58" s="173"/>
      <c r="AG58" s="173"/>
      <c r="AM58" s="142"/>
    </row>
    <row r="59" spans="1:39" s="141" customFormat="1">
      <c r="A59" s="330" t="s">
        <v>307</v>
      </c>
      <c r="B59" s="140"/>
      <c r="D59" s="140"/>
      <c r="S59" s="142"/>
      <c r="AC59" s="143"/>
      <c r="AD59" s="167"/>
      <c r="AE59" s="173"/>
      <c r="AF59" s="173"/>
      <c r="AG59" s="173"/>
      <c r="AM59" s="142"/>
    </row>
    <row r="60" spans="1:39" s="141" customFormat="1">
      <c r="A60" s="309"/>
      <c r="B60" s="140"/>
      <c r="D60" s="140"/>
      <c r="S60" s="142"/>
      <c r="AC60" s="143"/>
      <c r="AD60" s="167"/>
      <c r="AE60" s="173"/>
      <c r="AF60" s="173"/>
      <c r="AG60" s="173"/>
      <c r="AM60" s="142"/>
    </row>
    <row r="61" spans="1:39" s="141" customFormat="1">
      <c r="A61" t="s">
        <v>290</v>
      </c>
      <c r="B61" s="140"/>
      <c r="D61" s="140"/>
      <c r="S61" s="142"/>
      <c r="AC61" s="143"/>
      <c r="AD61" s="167"/>
      <c r="AE61" s="173"/>
      <c r="AF61" s="173"/>
      <c r="AG61" s="173"/>
      <c r="AM61" s="142"/>
    </row>
    <row r="62" spans="1:39" s="141" customFormat="1">
      <c r="A62" t="s">
        <v>291</v>
      </c>
      <c r="B62" s="140"/>
      <c r="D62" s="140"/>
      <c r="S62" s="142"/>
      <c r="AC62" s="143"/>
      <c r="AD62" s="167"/>
      <c r="AE62" s="173"/>
      <c r="AF62" s="173"/>
      <c r="AG62" s="173"/>
      <c r="AM62" s="142"/>
    </row>
    <row r="63" spans="1:39" s="141" customFormat="1">
      <c r="A63" t="s">
        <v>292</v>
      </c>
      <c r="B63" s="140"/>
      <c r="D63" s="140"/>
      <c r="S63" s="142"/>
      <c r="AC63" s="143"/>
      <c r="AD63" s="167"/>
      <c r="AE63" s="173"/>
      <c r="AF63" s="173"/>
      <c r="AG63" s="173"/>
      <c r="AM63" s="142"/>
    </row>
    <row r="64" spans="1:39" s="141" customFormat="1">
      <c r="A64" t="s">
        <v>293</v>
      </c>
      <c r="B64" s="140"/>
      <c r="D64" s="140"/>
      <c r="S64" s="142"/>
      <c r="AC64" s="143"/>
      <c r="AD64" s="167"/>
      <c r="AE64" s="173"/>
      <c r="AF64" s="173"/>
      <c r="AG64" s="173"/>
      <c r="AM64" s="142"/>
    </row>
    <row r="65" spans="1:54" s="141" customFormat="1">
      <c r="A65" t="s">
        <v>294</v>
      </c>
      <c r="B65" s="140"/>
      <c r="D65" s="140"/>
      <c r="S65" s="142"/>
      <c r="AC65" s="143"/>
      <c r="AD65" s="167"/>
      <c r="AE65" s="173"/>
      <c r="AF65" s="173"/>
      <c r="AG65" s="173"/>
      <c r="AM65" s="142"/>
    </row>
    <row r="66" spans="1:54" s="141" customFormat="1">
      <c r="A66" t="s">
        <v>295</v>
      </c>
      <c r="B66" s="140"/>
      <c r="D66" s="140"/>
      <c r="S66" s="142"/>
      <c r="AC66" s="143"/>
      <c r="AD66" s="167"/>
      <c r="AE66" s="173"/>
      <c r="AF66" s="173"/>
      <c r="AG66" s="173"/>
      <c r="AM66" s="142"/>
    </row>
    <row r="67" spans="1:54" s="141" customFormat="1">
      <c r="A67"/>
      <c r="B67" s="140"/>
      <c r="D67" s="140"/>
      <c r="S67" s="142"/>
      <c r="AC67" s="143"/>
      <c r="AD67" s="167"/>
      <c r="AE67" s="173"/>
      <c r="AF67" s="173"/>
      <c r="AG67" s="173"/>
      <c r="AM67" s="142"/>
    </row>
    <row r="68" spans="1:54" s="141" customFormat="1">
      <c r="A68" s="52" t="s">
        <v>308</v>
      </c>
      <c r="B68" s="140"/>
      <c r="D68" s="140"/>
      <c r="S68" s="142"/>
      <c r="AC68" s="143"/>
      <c r="AD68" s="167"/>
      <c r="AE68" s="173"/>
      <c r="AF68" s="173"/>
      <c r="AG68" s="173"/>
      <c r="AM68" s="142"/>
    </row>
    <row r="69" spans="1:54" s="141" customFormat="1">
      <c r="A69" s="52" t="s">
        <v>299</v>
      </c>
      <c r="B69" s="140"/>
      <c r="D69" s="140"/>
      <c r="S69" s="142"/>
      <c r="AC69" s="143"/>
      <c r="AD69" s="167"/>
      <c r="AE69" s="173"/>
      <c r="AF69" s="173"/>
      <c r="AG69" s="173"/>
      <c r="AM69" s="142"/>
    </row>
    <row r="70" spans="1:54" s="141" customFormat="1">
      <c r="A70" s="52" t="s">
        <v>300</v>
      </c>
      <c r="B70" s="140"/>
      <c r="D70" s="140"/>
      <c r="S70" s="142"/>
      <c r="AC70" s="143"/>
      <c r="AD70" s="167"/>
      <c r="AE70" s="173"/>
      <c r="AF70" s="173"/>
      <c r="AG70" s="173"/>
      <c r="AM70" s="142"/>
    </row>
    <row r="71" spans="1:54" s="141" customFormat="1">
      <c r="A71" s="52" t="s">
        <v>302</v>
      </c>
      <c r="B71" s="140"/>
      <c r="D71" s="140"/>
      <c r="S71" s="142"/>
      <c r="AC71" s="143"/>
      <c r="AD71" s="167"/>
      <c r="AE71" s="173"/>
      <c r="AF71" s="173"/>
      <c r="AG71" s="173"/>
      <c r="AM71" s="142"/>
    </row>
    <row r="72" spans="1:54" s="141" customFormat="1">
      <c r="A72" s="52" t="s">
        <v>301</v>
      </c>
      <c r="B72" s="140"/>
      <c r="D72" s="140"/>
      <c r="S72" s="142"/>
      <c r="AC72" s="143"/>
      <c r="AD72" s="167"/>
      <c r="AE72" s="173"/>
      <c r="AF72" s="173"/>
      <c r="AG72" s="173"/>
      <c r="AM72" s="142"/>
    </row>
    <row r="73" spans="1:54" s="141" customFormat="1">
      <c r="A73" s="52" t="s">
        <v>303</v>
      </c>
      <c r="B73" s="140"/>
      <c r="D73" s="140"/>
      <c r="S73" s="142"/>
      <c r="AC73" s="143"/>
      <c r="AD73" s="167"/>
      <c r="AE73" s="173"/>
      <c r="AF73" s="173"/>
      <c r="AG73" s="173"/>
      <c r="AM73" s="142"/>
    </row>
    <row r="74" spans="1:54" s="141" customFormat="1">
      <c r="A74"/>
      <c r="B74" s="140"/>
      <c r="D74" s="140"/>
      <c r="S74" s="142"/>
      <c r="AC74" s="143"/>
      <c r="AD74" s="167"/>
      <c r="AE74" s="173"/>
      <c r="AF74" s="173"/>
      <c r="AG74" s="173"/>
      <c r="AM74" s="142"/>
    </row>
    <row r="75" spans="1:54" s="141" customFormat="1">
      <c r="A75"/>
      <c r="B75" s="140"/>
      <c r="D75" s="140"/>
      <c r="S75" s="142"/>
      <c r="AC75" s="143"/>
      <c r="AD75" s="167"/>
      <c r="AE75" s="173"/>
      <c r="AF75" s="173"/>
      <c r="AG75" s="173"/>
      <c r="AM75" s="142"/>
    </row>
    <row r="76" spans="1:54" s="141" customFormat="1" ht="13" thickBot="1">
      <c r="A76" s="148"/>
      <c r="B76" s="140"/>
      <c r="D76" s="140"/>
      <c r="S76" s="142"/>
      <c r="AC76" s="143"/>
      <c r="AD76" s="167"/>
      <c r="AE76" s="173"/>
      <c r="AF76" s="173"/>
      <c r="AG76" s="173"/>
      <c r="AM76" s="142"/>
    </row>
    <row r="77" spans="1:54" s="141" customFormat="1">
      <c r="A77" s="245" t="s">
        <v>94</v>
      </c>
      <c r="B77" s="246"/>
      <c r="C77" s="247"/>
      <c r="D77" s="246"/>
      <c r="E77" s="247"/>
      <c r="F77" s="247"/>
      <c r="G77" s="247"/>
      <c r="H77" s="247"/>
      <c r="I77" s="247"/>
      <c r="J77" s="247"/>
      <c r="K77" s="247"/>
      <c r="L77" s="247"/>
      <c r="M77" s="247"/>
      <c r="N77" s="247"/>
      <c r="O77" s="247"/>
      <c r="P77" s="247"/>
      <c r="Q77" s="247"/>
      <c r="R77" s="247"/>
      <c r="S77" s="248"/>
      <c r="T77" s="247"/>
      <c r="U77" s="249"/>
      <c r="W77" s="152" t="s">
        <v>136</v>
      </c>
      <c r="AC77" s="143"/>
      <c r="AD77" s="167" t="s">
        <v>157</v>
      </c>
      <c r="AE77" s="173"/>
      <c r="AF77" s="173"/>
      <c r="AG77" s="173"/>
      <c r="AM77" s="142"/>
    </row>
    <row r="78" spans="1:54" s="141" customFormat="1">
      <c r="A78" s="250"/>
      <c r="B78" s="153"/>
      <c r="C78" s="154"/>
      <c r="D78" s="153"/>
      <c r="E78" s="154"/>
      <c r="F78" s="154"/>
      <c r="G78" s="154"/>
      <c r="H78" s="154"/>
      <c r="I78" s="154"/>
      <c r="J78" s="154"/>
      <c r="K78" s="154"/>
      <c r="L78" s="154"/>
      <c r="M78" s="154"/>
      <c r="N78" s="154"/>
      <c r="O78" s="154"/>
      <c r="P78" s="154"/>
      <c r="Q78" s="154"/>
      <c r="R78" s="154"/>
      <c r="S78" s="155"/>
      <c r="T78" s="154"/>
      <c r="U78" s="251"/>
      <c r="AC78" s="143"/>
      <c r="AD78" s="169" t="s">
        <v>256</v>
      </c>
      <c r="AE78" s="174"/>
      <c r="AF78" s="174"/>
      <c r="AG78" s="174"/>
      <c r="AH78" s="167"/>
      <c r="AI78" s="167"/>
      <c r="AJ78" s="167"/>
      <c r="AK78" s="167"/>
      <c r="AL78" s="167"/>
      <c r="AM78" s="171"/>
      <c r="AN78" s="167"/>
      <c r="AO78" s="167"/>
      <c r="AP78" s="167"/>
      <c r="AQ78" s="167"/>
      <c r="AR78" s="167"/>
      <c r="AS78" s="167"/>
      <c r="AT78" s="167"/>
      <c r="AU78" s="167"/>
      <c r="AV78" s="167"/>
      <c r="AW78" s="167"/>
      <c r="AX78" s="167"/>
      <c r="AY78" s="167"/>
      <c r="AZ78" s="167"/>
      <c r="BA78" s="167"/>
      <c r="BB78" s="167"/>
    </row>
    <row r="79" spans="1:54" s="141" customFormat="1" ht="15.5">
      <c r="A79" s="252"/>
      <c r="B79" s="156" t="s">
        <v>108</v>
      </c>
      <c r="C79" s="154"/>
      <c r="D79" s="153"/>
      <c r="E79" s="154"/>
      <c r="F79" s="154"/>
      <c r="G79" s="154"/>
      <c r="H79" s="154"/>
      <c r="I79" s="157" t="s">
        <v>44</v>
      </c>
      <c r="J79" s="154"/>
      <c r="K79" s="154"/>
      <c r="L79" s="154"/>
      <c r="M79" s="154"/>
      <c r="N79" s="154"/>
      <c r="O79" s="154"/>
      <c r="P79" s="154"/>
      <c r="Q79" s="154"/>
      <c r="R79" s="154"/>
      <c r="S79" s="155"/>
      <c r="T79" s="154"/>
      <c r="U79" s="251"/>
      <c r="W79" s="158" t="s">
        <v>119</v>
      </c>
      <c r="AC79" s="143"/>
      <c r="AD79" s="167"/>
      <c r="AE79" s="174"/>
      <c r="AF79" s="174"/>
      <c r="AG79" s="174"/>
      <c r="AH79" s="167"/>
      <c r="AI79" s="167"/>
      <c r="AJ79" s="167"/>
      <c r="AK79" s="167"/>
      <c r="AL79" s="167"/>
      <c r="AM79" s="171"/>
      <c r="AN79" s="167"/>
      <c r="AO79" s="167"/>
      <c r="AP79" s="167"/>
      <c r="AQ79" s="167"/>
      <c r="AR79" s="167"/>
      <c r="AS79" s="167"/>
      <c r="AT79" s="167"/>
      <c r="AU79" s="167"/>
      <c r="AV79" s="167"/>
      <c r="AW79" s="167"/>
      <c r="AX79" s="167"/>
      <c r="AY79" s="167"/>
      <c r="AZ79" s="167"/>
      <c r="BA79" s="167"/>
      <c r="BB79" s="167"/>
    </row>
    <row r="80" spans="1:54" s="141" customFormat="1">
      <c r="A80" s="252"/>
      <c r="B80" s="153"/>
      <c r="C80" s="154"/>
      <c r="D80" s="153"/>
      <c r="E80" s="154"/>
      <c r="F80" s="154"/>
      <c r="G80" s="154"/>
      <c r="H80" s="154"/>
      <c r="I80" s="154"/>
      <c r="J80" s="159" t="s">
        <v>137</v>
      </c>
      <c r="K80" s="154"/>
      <c r="L80" s="154"/>
      <c r="M80" s="154"/>
      <c r="N80" s="154"/>
      <c r="O80" s="154"/>
      <c r="P80" s="154"/>
      <c r="Q80" s="154"/>
      <c r="R80" s="154"/>
      <c r="S80" s="155"/>
      <c r="T80" s="154"/>
      <c r="U80" s="251"/>
      <c r="W80" s="158" t="s">
        <v>168</v>
      </c>
      <c r="AC80" s="143"/>
      <c r="AD80" s="170" t="s">
        <v>145</v>
      </c>
      <c r="AE80" s="174"/>
      <c r="AF80" s="174"/>
      <c r="AG80" s="174"/>
      <c r="AH80" s="167"/>
      <c r="AI80" s="167"/>
      <c r="AJ80" s="167"/>
      <c r="AK80" s="167"/>
      <c r="AL80" s="167"/>
      <c r="AM80" s="171"/>
      <c r="AN80" s="167"/>
      <c r="AO80" s="167"/>
      <c r="AP80" s="167"/>
      <c r="AQ80" s="167"/>
      <c r="AR80" s="167"/>
      <c r="AS80" s="167"/>
      <c r="AT80" s="167"/>
      <c r="AU80" s="167"/>
      <c r="AV80" s="167"/>
      <c r="AW80" s="167"/>
      <c r="AX80" s="167"/>
      <c r="AY80" s="167"/>
      <c r="AZ80" s="167"/>
      <c r="BA80" s="167"/>
      <c r="BB80" s="167"/>
    </row>
    <row r="81" spans="1:56" s="141" customFormat="1">
      <c r="A81" s="253"/>
      <c r="B81" s="153" t="s">
        <v>38</v>
      </c>
      <c r="C81" s="154"/>
      <c r="D81" s="153"/>
      <c r="E81" s="154"/>
      <c r="F81" s="154"/>
      <c r="G81" s="154"/>
      <c r="H81" s="154"/>
      <c r="I81" s="154" t="s">
        <v>43</v>
      </c>
      <c r="J81" s="154"/>
      <c r="K81" s="154"/>
      <c r="L81" s="154"/>
      <c r="M81" s="154"/>
      <c r="N81" s="154"/>
      <c r="O81" s="154"/>
      <c r="P81" s="154"/>
      <c r="Q81" s="154"/>
      <c r="R81" s="154"/>
      <c r="S81" s="155"/>
      <c r="T81" s="154"/>
      <c r="U81" s="251"/>
      <c r="W81" s="158" t="s">
        <v>120</v>
      </c>
      <c r="AC81" s="143"/>
      <c r="AD81" s="170" t="s">
        <v>170</v>
      </c>
      <c r="AE81" s="174"/>
      <c r="AF81" s="174"/>
      <c r="AG81" s="174"/>
      <c r="AH81" s="167"/>
      <c r="AI81" s="167"/>
      <c r="AJ81" s="167"/>
      <c r="AK81" s="167"/>
      <c r="AL81" s="167"/>
      <c r="AM81" s="171"/>
      <c r="AN81" s="167"/>
      <c r="AO81" s="167"/>
      <c r="AP81" s="167"/>
      <c r="AQ81" s="167"/>
      <c r="AR81" s="167"/>
      <c r="AS81" s="167"/>
      <c r="AT81" s="167"/>
      <c r="AU81" s="167"/>
      <c r="AV81" s="167"/>
      <c r="AW81" s="167"/>
      <c r="AX81" s="167"/>
      <c r="AY81" s="167"/>
      <c r="AZ81" s="167"/>
      <c r="BA81" s="167"/>
      <c r="BB81" s="167"/>
    </row>
    <row r="82" spans="1:56" s="141" customFormat="1">
      <c r="A82" s="253"/>
      <c r="B82" s="221" t="s">
        <v>202</v>
      </c>
      <c r="C82" s="154"/>
      <c r="D82" s="153"/>
      <c r="E82" s="154"/>
      <c r="F82" s="154"/>
      <c r="G82" s="154"/>
      <c r="H82" s="154"/>
      <c r="I82" s="154" t="s">
        <v>39</v>
      </c>
      <c r="J82" s="154"/>
      <c r="K82" s="154"/>
      <c r="L82" s="154"/>
      <c r="M82" s="154"/>
      <c r="N82" s="154"/>
      <c r="O82" s="154"/>
      <c r="P82" s="154"/>
      <c r="Q82" s="154"/>
      <c r="R82" s="154"/>
      <c r="S82" s="155"/>
      <c r="T82" s="154"/>
      <c r="U82" s="251"/>
      <c r="W82" s="141" t="s">
        <v>121</v>
      </c>
      <c r="AC82" s="143"/>
      <c r="AE82" s="174"/>
      <c r="AF82" s="174"/>
      <c r="AG82" s="174"/>
      <c r="AH82" s="167"/>
      <c r="AI82" s="167"/>
      <c r="AJ82" s="167"/>
      <c r="AK82" s="167"/>
      <c r="AL82" s="167"/>
      <c r="AM82" s="171"/>
      <c r="AN82" s="167"/>
      <c r="AO82" s="167"/>
      <c r="AP82" s="167"/>
      <c r="AQ82" s="167"/>
      <c r="AR82" s="167"/>
      <c r="AS82" s="167"/>
      <c r="AT82" s="167"/>
      <c r="AU82" s="167"/>
      <c r="AV82" s="167"/>
      <c r="AW82" s="167"/>
      <c r="AX82" s="167"/>
      <c r="AY82" s="167"/>
      <c r="AZ82" s="167"/>
      <c r="BA82" s="167"/>
      <c r="BB82" s="167"/>
    </row>
    <row r="83" spans="1:56" s="141" customFormat="1" ht="14">
      <c r="A83" s="253"/>
      <c r="B83" s="221" t="s">
        <v>195</v>
      </c>
      <c r="C83" s="154"/>
      <c r="D83" s="153"/>
      <c r="E83" s="154"/>
      <c r="F83" s="154"/>
      <c r="G83" s="154"/>
      <c r="H83" s="154"/>
      <c r="I83" s="154" t="s">
        <v>40</v>
      </c>
      <c r="J83" s="154"/>
      <c r="K83" s="154"/>
      <c r="L83" s="154"/>
      <c r="M83" s="154"/>
      <c r="N83" s="154"/>
      <c r="O83" s="154"/>
      <c r="P83" s="154"/>
      <c r="Q83" s="154"/>
      <c r="R83" s="154"/>
      <c r="S83" s="155"/>
      <c r="T83" s="154"/>
      <c r="U83" s="251"/>
      <c r="W83" s="211" t="s">
        <v>196</v>
      </c>
      <c r="AC83" s="143"/>
      <c r="AD83" s="183" t="s">
        <v>149</v>
      </c>
      <c r="AE83" s="174"/>
      <c r="AF83" s="174"/>
      <c r="AG83" s="174"/>
      <c r="AH83" s="167"/>
      <c r="AI83" s="167"/>
      <c r="AJ83" s="167"/>
      <c r="AK83" s="167"/>
      <c r="AL83" s="167"/>
      <c r="AM83" s="171"/>
      <c r="AN83" s="167"/>
      <c r="AO83" s="167"/>
      <c r="AP83" s="167"/>
      <c r="AQ83" s="167"/>
      <c r="AR83" s="167"/>
      <c r="AS83" s="167"/>
      <c r="AT83" s="167"/>
      <c r="AU83" s="167"/>
      <c r="AV83" s="167"/>
      <c r="AW83" s="167"/>
      <c r="AX83" s="167"/>
      <c r="AY83" s="167"/>
      <c r="AZ83" s="167"/>
      <c r="BA83" s="167"/>
      <c r="BB83" s="167"/>
    </row>
    <row r="84" spans="1:56" s="141" customFormat="1" ht="13" thickBot="1">
      <c r="A84" s="254"/>
      <c r="B84" s="255"/>
      <c r="C84" s="256"/>
      <c r="D84" s="255"/>
      <c r="E84" s="256"/>
      <c r="F84" s="256"/>
      <c r="G84" s="256"/>
      <c r="H84" s="256"/>
      <c r="I84" s="256" t="s">
        <v>41</v>
      </c>
      <c r="J84" s="256"/>
      <c r="K84" s="256"/>
      <c r="L84" s="256"/>
      <c r="M84" s="256"/>
      <c r="N84" s="256"/>
      <c r="O84" s="256"/>
      <c r="P84" s="256"/>
      <c r="Q84" s="256"/>
      <c r="R84" s="256"/>
      <c r="S84" s="257"/>
      <c r="T84" s="256"/>
      <c r="U84" s="258"/>
      <c r="W84" s="133" t="s">
        <v>205</v>
      </c>
      <c r="AC84" s="143"/>
      <c r="AD84" s="183" t="s">
        <v>165</v>
      </c>
      <c r="AE84" s="174"/>
      <c r="AF84" s="174"/>
      <c r="AG84" s="174"/>
      <c r="AH84" s="167"/>
      <c r="AI84" s="167"/>
      <c r="AJ84" s="167"/>
      <c r="AK84" s="167"/>
      <c r="AL84" s="167"/>
      <c r="AM84" s="171"/>
      <c r="AN84" s="167"/>
      <c r="AO84" s="167"/>
      <c r="AP84" s="167"/>
      <c r="AQ84" s="167"/>
      <c r="AR84" s="167"/>
      <c r="AS84" s="167"/>
      <c r="AT84" s="167"/>
      <c r="AU84" s="167"/>
      <c r="AV84" s="167"/>
      <c r="AW84" s="167"/>
      <c r="AX84" s="167"/>
      <c r="AY84" s="167"/>
      <c r="AZ84" s="167"/>
      <c r="BA84" s="167"/>
      <c r="BB84" s="167"/>
    </row>
    <row r="85" spans="1:56">
      <c r="A85" s="58"/>
      <c r="B85" s="30"/>
      <c r="C85" s="29"/>
      <c r="D85" s="30"/>
      <c r="E85" s="29"/>
      <c r="F85" s="29"/>
      <c r="G85" s="29"/>
      <c r="H85" s="29"/>
      <c r="I85" s="111"/>
      <c r="J85" s="111"/>
      <c r="K85" s="29"/>
      <c r="L85" s="32"/>
      <c r="M85" s="32"/>
      <c r="N85" s="32"/>
      <c r="O85" s="32"/>
      <c r="P85" s="32"/>
      <c r="Q85" s="29"/>
      <c r="R85" s="29"/>
      <c r="S85" s="104"/>
      <c r="T85" s="29"/>
      <c r="U85" s="29"/>
      <c r="AC85" s="57"/>
      <c r="AD85" s="168"/>
    </row>
    <row r="86" spans="1:56" ht="18">
      <c r="A86" s="16" t="s">
        <v>46</v>
      </c>
      <c r="W86" s="7" t="s">
        <v>111</v>
      </c>
      <c r="AD86" s="16" t="s">
        <v>84</v>
      </c>
      <c r="AX86" s="181"/>
    </row>
    <row r="87" spans="1:56" ht="5.5" customHeight="1">
      <c r="A87" s="16"/>
      <c r="W87" s="7"/>
      <c r="AD87" s="16"/>
      <c r="AX87" s="181"/>
    </row>
    <row r="88" spans="1:56" ht="13">
      <c r="A88" s="329" t="s">
        <v>309</v>
      </c>
      <c r="AX88" s="186"/>
      <c r="AY88" s="29"/>
    </row>
    <row r="89" spans="1:56" ht="13">
      <c r="A89" s="329"/>
      <c r="AX89" s="186"/>
      <c r="AY89" s="29"/>
    </row>
    <row r="90" spans="1:56" ht="13.5" thickBot="1">
      <c r="A90" s="50" t="s">
        <v>310</v>
      </c>
      <c r="AX90" s="186"/>
      <c r="AY90" s="29"/>
    </row>
    <row r="91" spans="1:56" ht="18.5" thickBot="1">
      <c r="A91" s="331" t="str">
        <f>IF(SUMPRODUCT(N(AX103:AZ340&lt;&gt;""))=0,"","Es liegen möglicherweise Fehleingaben vor (vergl. ganz rechts die Hinweise in den Spalten AX u. AY u. AZ)")</f>
        <v/>
      </c>
      <c r="B91" s="332"/>
      <c r="C91" s="333"/>
      <c r="D91" s="332"/>
      <c r="E91" s="333"/>
      <c r="F91" s="333"/>
      <c r="G91" s="333"/>
      <c r="H91" s="333"/>
      <c r="I91" s="333"/>
      <c r="J91" s="333"/>
      <c r="K91" s="333"/>
      <c r="L91" s="333"/>
      <c r="M91" s="333"/>
      <c r="N91" s="333"/>
      <c r="O91" s="333"/>
      <c r="P91" s="333"/>
      <c r="Q91" s="333"/>
      <c r="R91" s="333"/>
      <c r="S91" s="334"/>
      <c r="T91" s="333"/>
      <c r="U91" s="333"/>
      <c r="V91" s="333"/>
      <c r="W91" s="333"/>
      <c r="X91" s="333"/>
      <c r="Y91" s="333"/>
      <c r="Z91" s="333"/>
      <c r="AA91" s="333"/>
      <c r="AB91" s="335"/>
      <c r="AX91" s="186"/>
      <c r="AY91" s="29"/>
    </row>
    <row r="92" spans="1:56" ht="18">
      <c r="A92" s="336"/>
      <c r="B92" s="337"/>
      <c r="C92" s="338"/>
      <c r="D92" s="337"/>
      <c r="E92" s="338"/>
      <c r="F92" s="338"/>
      <c r="G92" s="338"/>
      <c r="H92" s="338"/>
      <c r="I92" s="338"/>
      <c r="J92" s="338"/>
      <c r="K92" s="338"/>
      <c r="L92" s="338"/>
      <c r="M92" s="338"/>
      <c r="N92" s="338"/>
      <c r="O92" s="338"/>
      <c r="P92" s="338"/>
      <c r="Q92" s="338"/>
      <c r="R92" s="338"/>
      <c r="S92" s="339"/>
      <c r="T92" s="338"/>
      <c r="U92" s="338"/>
      <c r="V92" s="338"/>
      <c r="W92" s="338"/>
      <c r="X92" s="338"/>
      <c r="Y92" s="338"/>
      <c r="Z92" s="338"/>
      <c r="AA92" s="338"/>
      <c r="AB92" s="338"/>
      <c r="AX92" s="186"/>
      <c r="AY92" s="29"/>
    </row>
    <row r="93" spans="1:56" ht="13" customHeight="1">
      <c r="B93" s="17" t="s">
        <v>34</v>
      </c>
      <c r="C93" s="18"/>
      <c r="D93" s="225">
        <v>2019</v>
      </c>
      <c r="H93" s="19" t="s">
        <v>35</v>
      </c>
      <c r="I93" s="20"/>
      <c r="J93" s="163" t="s">
        <v>263</v>
      </c>
      <c r="Q93" s="275"/>
      <c r="R93" s="29"/>
      <c r="S93" s="275"/>
      <c r="U93" s="54"/>
      <c r="V93" s="88"/>
      <c r="Y93" s="323"/>
      <c r="Z93" s="326"/>
      <c r="AA93" s="274"/>
      <c r="AD93" s="64" t="s">
        <v>85</v>
      </c>
    </row>
    <row r="94" spans="1:56" ht="12.75" customHeight="1">
      <c r="A94" s="273"/>
      <c r="H94" s="5" t="str">
        <f>IF(OR(J93="?????",K99="?????",K100="?????"),"Alle drei Felder mit Fragezeichen müssen ausgefüllt (oder die Fragezeichen entfernt) werden !!!!!!!!!!!!!!!!!!!!!!!!!!!!!!!!!!!!","")</f>
        <v>Alle drei Felder mit Fragezeichen müssen ausgefüllt (oder die Fragezeichen entfernt) werden !!!!!!!!!!!!!!!!!!!!!!!!!!!!!!!!!!!!</v>
      </c>
      <c r="Q94" s="275"/>
      <c r="R94" s="29"/>
      <c r="S94" s="275"/>
      <c r="U94" s="54"/>
      <c r="Y94" s="324"/>
      <c r="Z94" s="327"/>
      <c r="AA94" s="274"/>
      <c r="AD94" s="64" t="s">
        <v>97</v>
      </c>
    </row>
    <row r="95" spans="1:56" ht="13.5" thickBot="1">
      <c r="B95" s="22" t="s">
        <v>148</v>
      </c>
      <c r="C95" s="23"/>
      <c r="D95" s="24"/>
      <c r="E95" s="23"/>
      <c r="F95" s="23"/>
      <c r="G95" s="23"/>
      <c r="H95" s="23"/>
      <c r="I95" s="100"/>
      <c r="J95" s="201">
        <f>DATE(D93,1,1)</f>
        <v>43466</v>
      </c>
      <c r="Q95" s="275"/>
      <c r="R95" s="29"/>
      <c r="S95" s="275"/>
      <c r="U95" s="262"/>
      <c r="Y95" s="324"/>
      <c r="Z95" s="327"/>
      <c r="AA95" s="274"/>
      <c r="AF95" s="179"/>
    </row>
    <row r="96" spans="1:56" ht="13">
      <c r="B96" s="34" t="s">
        <v>125</v>
      </c>
      <c r="C96" s="35"/>
      <c r="D96" s="36"/>
      <c r="E96" s="35"/>
      <c r="F96" s="35"/>
      <c r="G96" s="35"/>
      <c r="H96" s="35"/>
      <c r="I96" s="102"/>
      <c r="J96" s="164">
        <f>DATE(D93,12,31)</f>
        <v>43830</v>
      </c>
      <c r="K96" s="19"/>
      <c r="L96" s="165" t="s">
        <v>138</v>
      </c>
      <c r="M96" s="160"/>
      <c r="N96" s="161">
        <f>YEARFRAC(J95,J96,0)</f>
        <v>1</v>
      </c>
      <c r="O96" s="160"/>
      <c r="P96" s="198" t="s">
        <v>139</v>
      </c>
      <c r="Q96" s="312" t="s">
        <v>25</v>
      </c>
      <c r="R96" s="29"/>
      <c r="S96" s="312" t="s">
        <v>187</v>
      </c>
      <c r="Y96" s="324"/>
      <c r="Z96" s="327"/>
      <c r="AA96" s="315" t="s">
        <v>188</v>
      </c>
      <c r="AD96" s="17" t="s">
        <v>34</v>
      </c>
      <c r="AE96" s="180"/>
      <c r="AF96" s="179"/>
      <c r="AG96" s="71">
        <f>D93</f>
        <v>2019</v>
      </c>
      <c r="AI96" s="19" t="s">
        <v>35</v>
      </c>
      <c r="AJ96" s="321" t="str">
        <f>J93</f>
        <v>?????</v>
      </c>
      <c r="AK96" s="321"/>
      <c r="AL96" s="322"/>
      <c r="AN96" s="29"/>
      <c r="AO96" s="29"/>
      <c r="AP96" s="320"/>
      <c r="AQ96" s="320"/>
      <c r="AX96" t="s">
        <v>229</v>
      </c>
      <c r="AY96" s="239">
        <f>AG96</f>
        <v>2019</v>
      </c>
      <c r="AZ96" s="239">
        <v>2016</v>
      </c>
      <c r="BA96" s="239">
        <v>2017</v>
      </c>
      <c r="BB96" s="239">
        <v>2018</v>
      </c>
      <c r="BC96" s="239">
        <v>2019</v>
      </c>
      <c r="BD96" s="239">
        <v>2020</v>
      </c>
    </row>
    <row r="97" spans="1:56" ht="13">
      <c r="B97" s="214" t="s">
        <v>193</v>
      </c>
      <c r="C97" s="20"/>
      <c r="D97" s="215"/>
      <c r="E97" s="20"/>
      <c r="F97" s="20"/>
      <c r="G97" s="20"/>
      <c r="H97" s="216"/>
      <c r="I97" s="217"/>
      <c r="J97" s="242">
        <v>1</v>
      </c>
      <c r="K97" s="29"/>
      <c r="L97" s="209" t="s">
        <v>138</v>
      </c>
      <c r="M97" s="26"/>
      <c r="N97" s="210"/>
      <c r="O97" s="26"/>
      <c r="P97" s="212" t="s">
        <v>194</v>
      </c>
      <c r="Q97" s="313"/>
      <c r="R97" s="29"/>
      <c r="S97" s="313"/>
      <c r="Y97" s="324"/>
      <c r="Z97" s="327"/>
      <c r="AA97" s="316"/>
      <c r="AD97" s="203"/>
      <c r="AE97" s="204"/>
      <c r="AF97" s="178"/>
      <c r="AG97" s="205"/>
      <c r="AI97" s="29"/>
      <c r="AJ97" s="202"/>
      <c r="AK97" s="202"/>
      <c r="AL97" s="202"/>
      <c r="AN97" s="29"/>
      <c r="AO97" s="29"/>
      <c r="AP97" s="197"/>
      <c r="AQ97" s="197"/>
      <c r="AX97" t="s">
        <v>230</v>
      </c>
      <c r="AY97">
        <f>IF(AY96&lt;2016,32,IF(AY96&lt;2019,41,BB97))</f>
        <v>41</v>
      </c>
      <c r="AZ97" s="280">
        <v>41</v>
      </c>
      <c r="BA97" s="306">
        <v>41</v>
      </c>
      <c r="BB97" s="306">
        <v>41</v>
      </c>
      <c r="BC97" s="280">
        <v>41</v>
      </c>
      <c r="BD97" s="306">
        <v>41</v>
      </c>
    </row>
    <row r="98" spans="1:56" ht="13">
      <c r="B98" s="228" t="s">
        <v>201</v>
      </c>
      <c r="C98" s="23"/>
      <c r="D98" s="24"/>
      <c r="E98" s="23"/>
      <c r="F98" s="23"/>
      <c r="G98" s="23"/>
      <c r="H98" s="226">
        <v>240</v>
      </c>
      <c r="I98" s="100"/>
      <c r="J98" s="213">
        <f>ROUND((H98*N96*J97),0)</f>
        <v>240</v>
      </c>
      <c r="K98" s="19"/>
      <c r="L98" s="227" t="s">
        <v>200</v>
      </c>
      <c r="M98" s="160"/>
      <c r="N98" s="160"/>
      <c r="O98" s="160"/>
      <c r="P98" s="160"/>
      <c r="Q98" s="313"/>
      <c r="R98" s="29"/>
      <c r="S98" s="313"/>
      <c r="Y98" s="324"/>
      <c r="Z98" s="327"/>
      <c r="AA98" s="316"/>
      <c r="AD98" s="203"/>
      <c r="AE98" s="204"/>
      <c r="AF98" s="178"/>
      <c r="AG98" s="205"/>
      <c r="AI98" s="29"/>
      <c r="AJ98" s="202"/>
      <c r="AK98" s="202"/>
      <c r="AL98" s="202"/>
      <c r="AN98" s="29"/>
      <c r="AO98" s="29"/>
      <c r="AP98" s="197"/>
      <c r="AQ98" s="197"/>
      <c r="AX98" t="s">
        <v>231</v>
      </c>
      <c r="AY98">
        <f>IF(AY96&lt;2016,48,IF(AY96&lt;2019,62,BB98))</f>
        <v>62</v>
      </c>
      <c r="AZ98" s="280">
        <v>62</v>
      </c>
      <c r="BA98" s="306">
        <v>62</v>
      </c>
      <c r="BB98" s="306">
        <v>62</v>
      </c>
      <c r="BC98" s="280">
        <v>62</v>
      </c>
      <c r="BD98" s="306">
        <v>62</v>
      </c>
    </row>
    <row r="99" spans="1:56" ht="19.5" customHeight="1" thickBot="1">
      <c r="B99" s="218" t="s">
        <v>197</v>
      </c>
      <c r="C99" s="23"/>
      <c r="D99" s="24"/>
      <c r="E99" s="23"/>
      <c r="F99" s="23"/>
      <c r="G99" s="23"/>
      <c r="H99" s="23"/>
      <c r="I99" s="23"/>
      <c r="J99" s="219"/>
      <c r="K99" s="318" t="s">
        <v>263</v>
      </c>
      <c r="L99" s="319"/>
      <c r="M99" s="240" t="s">
        <v>252</v>
      </c>
      <c r="N99" s="241"/>
      <c r="O99" s="32"/>
      <c r="P99" s="32"/>
      <c r="Q99" s="313"/>
      <c r="R99" s="29"/>
      <c r="S99" s="313"/>
      <c r="Y99" s="324"/>
      <c r="Z99" s="327"/>
      <c r="AA99" s="316"/>
      <c r="AD99" s="203"/>
      <c r="AE99" s="204"/>
      <c r="AF99" s="178"/>
      <c r="AG99" s="205"/>
      <c r="AI99" s="29"/>
      <c r="AJ99" s="202"/>
      <c r="AK99" s="202"/>
      <c r="AL99" s="202"/>
      <c r="AN99" s="29"/>
      <c r="AO99" s="29"/>
      <c r="AP99" s="197"/>
      <c r="AQ99" s="197"/>
    </row>
    <row r="100" spans="1:56" ht="18.5" thickBot="1">
      <c r="B100" s="220" t="s">
        <v>251</v>
      </c>
      <c r="C100" s="35"/>
      <c r="D100" s="36"/>
      <c r="E100" s="35"/>
      <c r="F100" s="35"/>
      <c r="G100" s="35"/>
      <c r="H100" s="35"/>
      <c r="I100" s="35"/>
      <c r="J100" s="102"/>
      <c r="K100" s="318" t="s">
        <v>263</v>
      </c>
      <c r="L100" s="319"/>
      <c r="M100" s="240" t="s">
        <v>253</v>
      </c>
      <c r="N100" s="241"/>
      <c r="Q100" s="313"/>
      <c r="R100" s="29"/>
      <c r="S100" s="313"/>
      <c r="Y100" s="324"/>
      <c r="Z100" s="327"/>
      <c r="AA100" s="316"/>
      <c r="AN100" s="190" t="s">
        <v>175</v>
      </c>
      <c r="AO100" s="190" t="s">
        <v>175</v>
      </c>
      <c r="AP100" s="190" t="s">
        <v>175</v>
      </c>
      <c r="AQ100" s="195" t="s">
        <v>179</v>
      </c>
      <c r="AR100" s="194" t="s">
        <v>182</v>
      </c>
      <c r="AS100" s="191" t="s">
        <v>175</v>
      </c>
      <c r="AT100" s="194" t="s">
        <v>182</v>
      </c>
      <c r="AU100" s="191" t="s">
        <v>175</v>
      </c>
      <c r="AV100" s="191" t="s">
        <v>183</v>
      </c>
      <c r="AW100" s="194" t="s">
        <v>182</v>
      </c>
    </row>
    <row r="101" spans="1:56" ht="2.25" customHeight="1" thickBot="1">
      <c r="Q101" s="313"/>
      <c r="R101" s="29"/>
      <c r="S101" s="313"/>
      <c r="Y101" s="324"/>
      <c r="Z101" s="327"/>
      <c r="AA101" s="316"/>
    </row>
    <row r="102" spans="1:56" ht="129" customHeight="1" thickBot="1">
      <c r="A102" s="70" t="s">
        <v>86</v>
      </c>
      <c r="B102" s="8" t="s">
        <v>26</v>
      </c>
      <c r="D102" s="8" t="s">
        <v>27</v>
      </c>
      <c r="F102" s="9" t="s">
        <v>47</v>
      </c>
      <c r="G102" s="9" t="s">
        <v>48</v>
      </c>
      <c r="H102" s="10" t="s">
        <v>114</v>
      </c>
      <c r="J102" s="182" t="s">
        <v>147</v>
      </c>
      <c r="L102" s="11" t="s">
        <v>30</v>
      </c>
      <c r="M102" s="38"/>
      <c r="N102" s="47" t="s">
        <v>45</v>
      </c>
      <c r="O102" s="45"/>
      <c r="P102" s="95" t="s">
        <v>32</v>
      </c>
      <c r="Q102" s="314"/>
      <c r="R102" s="29"/>
      <c r="S102" s="314"/>
      <c r="T102" s="35"/>
      <c r="U102" s="224" t="s">
        <v>199</v>
      </c>
      <c r="V102" s="35"/>
      <c r="W102" s="224" t="s">
        <v>213</v>
      </c>
      <c r="Y102" s="325"/>
      <c r="Z102" s="328"/>
      <c r="AA102" s="317"/>
      <c r="AB102" s="311" t="s">
        <v>305</v>
      </c>
      <c r="AC102" s="29"/>
      <c r="AD102" s="85" t="s">
        <v>86</v>
      </c>
      <c r="AE102" s="175" t="s">
        <v>143</v>
      </c>
      <c r="AG102" s="175" t="s">
        <v>144</v>
      </c>
      <c r="AH102" s="86" t="s">
        <v>80</v>
      </c>
      <c r="AI102" s="78" t="s">
        <v>81</v>
      </c>
      <c r="AJ102" s="79" t="s">
        <v>82</v>
      </c>
      <c r="AK102" s="72" t="s">
        <v>223</v>
      </c>
      <c r="AL102" s="72" t="s">
        <v>222</v>
      </c>
      <c r="AM102" s="72" t="s">
        <v>224</v>
      </c>
      <c r="AN102" s="233" t="s">
        <v>89</v>
      </c>
      <c r="AO102" s="234" t="s">
        <v>198</v>
      </c>
      <c r="AP102" s="87" t="s">
        <v>83</v>
      </c>
      <c r="AQ102" s="189" t="s">
        <v>177</v>
      </c>
      <c r="AR102" s="87" t="s">
        <v>180</v>
      </c>
      <c r="AS102" s="87" t="s">
        <v>181</v>
      </c>
      <c r="AT102" s="72" t="s">
        <v>232</v>
      </c>
      <c r="AU102" s="72" t="s">
        <v>233</v>
      </c>
      <c r="AV102" s="87" t="s">
        <v>185</v>
      </c>
      <c r="AW102" s="208" t="s">
        <v>176</v>
      </c>
      <c r="AX102" s="263" t="s">
        <v>262</v>
      </c>
      <c r="AY102" s="263" t="s">
        <v>262</v>
      </c>
      <c r="AZ102" s="263" t="s">
        <v>262</v>
      </c>
    </row>
    <row r="103" spans="1:56" ht="13">
      <c r="A103" s="278">
        <v>1</v>
      </c>
      <c r="B103" s="279">
        <v>42769</v>
      </c>
      <c r="C103" s="280"/>
      <c r="D103" s="279">
        <v>42771</v>
      </c>
      <c r="E103" s="280"/>
      <c r="F103" s="278"/>
      <c r="G103" s="278"/>
      <c r="H103" s="281" t="s">
        <v>29</v>
      </c>
      <c r="I103" s="280"/>
      <c r="J103" s="281" t="s">
        <v>240</v>
      </c>
      <c r="L103" s="44">
        <f>IF(G103=ISBLANK(wert),(IF(G103=ISBLANK(wert),(D103-B103-S103+(IF(B103=ISBLANK(TRUE),0,1))),0)+(IF(W103="j",S103,0))),0)</f>
        <v>1</v>
      </c>
      <c r="M103" s="14"/>
      <c r="N103" s="14">
        <f>IF((H103=ISBLANK(TRUE)),(D103-B103),(D103-B103+1))-(IF(AND(U103="n",W103="n"),S103,0))+(IF((AND((HOUR(AG103)=0),(ISBLANK(AG103)=FALSE),OR(ISBLANK(G103)=FALSE,ISBLANK(F103)=FALSE))),1,0))</f>
        <v>3</v>
      </c>
      <c r="O103" s="32"/>
      <c r="P103" s="12">
        <f>D103-B103+(IF((AND((HOUR(AG103)=0),(ISBLANK(AG103)=FALSE))),1,0))</f>
        <v>2</v>
      </c>
      <c r="Q103" s="12">
        <f>IF((G103=ISBLANK(TRUE)),(0),(D103-B103+1))</f>
        <v>0</v>
      </c>
      <c r="R103" s="29"/>
      <c r="S103" s="41">
        <f t="shared" ref="S103:S166" si="0">IF(D103-B103+(IF(B103=ISBLANK(TRUE),0,1))-(NETWORKDAYS(B103,D103,0))+AA103-((IF(Y103="j",1,0))+(IF(Z103="j",1,0)))&gt;(-1),D103-B103+(IF(B103=ISBLANK(TRUE),0,1))-(NETWORKDAYS(B103,D103,0))+AA103-((IF(Y103="j",1,0))+(IF(Z103="j",1,0))),0)</f>
        <v>2</v>
      </c>
      <c r="T103" s="29"/>
      <c r="U103" s="276" t="s">
        <v>49</v>
      </c>
      <c r="V103" s="289"/>
      <c r="W103" s="276" t="s">
        <v>50</v>
      </c>
      <c r="Y103" s="90"/>
      <c r="Z103" s="90"/>
      <c r="AA103" s="276">
        <v>0</v>
      </c>
      <c r="AB103" s="260"/>
      <c r="AC103" s="29"/>
      <c r="AD103" s="60">
        <f>A103</f>
        <v>1</v>
      </c>
      <c r="AE103" s="290">
        <v>0.29166666666666669</v>
      </c>
      <c r="AF103" s="291"/>
      <c r="AG103" s="290">
        <v>0.47916666666666669</v>
      </c>
      <c r="AH103" s="6">
        <f t="shared" ref="AH103:AH123" si="1">D103-B103+1-(IF((AE103-AG103=0),1,0))</f>
        <v>3</v>
      </c>
      <c r="AI103" s="63">
        <f t="shared" ref="AI103:AI123" si="2">IF(AH103=1,AG103-AE103,1-AE103)</f>
        <v>0.70833333333333326</v>
      </c>
      <c r="AJ103" s="63">
        <f t="shared" ref="AJ103:AJ123" si="3">(IF(P103=0,0,AG103))</f>
        <v>0.47916666666666669</v>
      </c>
      <c r="AK103" s="80">
        <f t="shared" ref="AK103:AK120" si="4">IF(AL103+AM103=0,(IF(AND((HOUR(AI103))&gt;=8,(HOUR(AI103)&lt;24)),1,0)),0)</f>
        <v>0</v>
      </c>
      <c r="AL103" s="231">
        <f t="shared" ref="AL103:AL129" si="5">(AH103-AM103)-IF(AH103=1,1,0)+IF((AND(AI103=1,AJ103=1)),1,0)</f>
        <v>2</v>
      </c>
      <c r="AM103" s="81">
        <f t="shared" ref="AM103:AM120" si="6">P103-IF(AND(HOUR(AG103)=0,HOUR(AE103)=0),0,1)+IF(AND(HOUR(AE103)&lt;&gt;0,HOUR(AD103)&lt;&gt;0),1,0)+IF(AND(P103=0,HOUR(AE103)&lt;&gt;0),1,0)+IF((AG103-AE103)=AG103,1,0)-IF(AND(AH103=1,HOUR(AG103)=0,HOUR(AE103)=0),1,0)-IF(B103=ISBLANK(TRUE),1,0)-IF(AND(HOUR(AG103)=0,HOUR(AE103)=0,AH103&gt;1),1,0)</f>
        <v>1</v>
      </c>
      <c r="AN103" s="236">
        <f t="shared" ref="AN103:AN166" si="7">IF(F103="x",IF($D$93&lt;2019,((AK103*12)+(AL103*12)+(AM103*24)),((AK103*14)+(AL103*14)+(AM103*28))),0)</f>
        <v>0</v>
      </c>
      <c r="AO103" s="235">
        <f t="shared" ref="AO103:AO166" si="8">IF(G103="x",((AK103*$AY$97)+(AL103*$AY$97)+(AM103*$AY$98)),0)</f>
        <v>0</v>
      </c>
      <c r="AP103" s="295">
        <v>0</v>
      </c>
      <c r="AQ103" s="270">
        <v>0</v>
      </c>
      <c r="AR103" s="296">
        <v>0</v>
      </c>
      <c r="AS103" s="297"/>
      <c r="AT103" s="296">
        <v>0</v>
      </c>
      <c r="AU103" s="297"/>
      <c r="AV103" s="298" t="s">
        <v>184</v>
      </c>
      <c r="AW103" s="297">
        <v>0</v>
      </c>
      <c r="AX103" s="265" t="str">
        <f>IF(J103&lt;&gt;"",(IF(D102=B103,"Korrekt??? Sie haben zwei gleiche Daten eingegeben","")),"")</f>
        <v/>
      </c>
      <c r="AY103" s="264" t="str">
        <f>IF(J103&lt;&gt;"",(IF(AND(F103="",G103="",H103=""),"Bitte in Spalte F oder G oder H eine Eintragung machen","")),"")</f>
        <v/>
      </c>
      <c r="AZ103" s="267" t="str">
        <f>IF(AND(OR(F103&lt;&gt;"",G103&lt;&gt;""),OR(G103&lt;&gt;"",H103&lt;&gt;""),OR(F103&lt;&gt;"",H103&lt;&gt;"")),"Es ist immer nur in einer der drei Spalten F, G oder H eine Einragung zu machen","")</f>
        <v/>
      </c>
    </row>
    <row r="104" spans="1:56" ht="13">
      <c r="A104" s="282">
        <v>2</v>
      </c>
      <c r="B104" s="283">
        <v>42773</v>
      </c>
      <c r="C104" s="280"/>
      <c r="D104" s="283">
        <v>42779</v>
      </c>
      <c r="E104" s="280"/>
      <c r="F104" s="282"/>
      <c r="G104" s="282"/>
      <c r="H104" s="284" t="s">
        <v>31</v>
      </c>
      <c r="I104" s="280"/>
      <c r="J104" s="284" t="s">
        <v>241</v>
      </c>
      <c r="L104" s="44">
        <f>IF(G104=ISBLANK(wert),(IF(G104=ISBLANK(wert),(D104-B104-S104+(IF(B104=ISBLANK(TRUE),0,1))),0)+(IF(W104="j",S104,0))),0)</f>
        <v>5</v>
      </c>
      <c r="M104" s="14"/>
      <c r="N104" s="14">
        <f>IF((H104=ISBLANK(TRUE)),(D104-B104),(D104-B104+1))-(IF(AND(U104="n",W104="n"),S104,0))+(IF((AND((HOUR(AG104)=0),(ISBLANK(AG104)=FALSE),OR(ISBLANK(G104)=FALSE,ISBLANK(F104)=FALSE))),1,0))</f>
        <v>7</v>
      </c>
      <c r="O104" s="32"/>
      <c r="P104" s="12">
        <f>D104-B104+(IF((AND((HOUR(AG104)=0),(ISBLANK(AG104)=FALSE))),1,0))</f>
        <v>6</v>
      </c>
      <c r="Q104" s="12">
        <f>IF((G104=ISBLANK(TRUE)),(0),(D104-B104+1))</f>
        <v>0</v>
      </c>
      <c r="R104" s="29"/>
      <c r="S104" s="41">
        <f t="shared" si="0"/>
        <v>2</v>
      </c>
      <c r="U104" s="276" t="s">
        <v>49</v>
      </c>
      <c r="V104" s="280"/>
      <c r="W104" s="276" t="s">
        <v>50</v>
      </c>
      <c r="Y104" s="90"/>
      <c r="Z104" s="90"/>
      <c r="AA104" s="276">
        <v>0</v>
      </c>
      <c r="AB104" s="259" t="str">
        <f>IF(J104&lt;&gt;"",(IF(D103=B104,"Korrekt??? Sie haben zwei gleiche Daten eingegeben","")),"")</f>
        <v/>
      </c>
      <c r="AC104" s="29"/>
      <c r="AD104" s="61">
        <f t="shared" ref="AD104:AD141" si="9">A104</f>
        <v>2</v>
      </c>
      <c r="AE104" s="290">
        <v>0.70833333333333337</v>
      </c>
      <c r="AF104" s="291"/>
      <c r="AG104" s="290">
        <v>0.33333333333333331</v>
      </c>
      <c r="AH104" s="6">
        <f t="shared" si="1"/>
        <v>7</v>
      </c>
      <c r="AI104" s="63">
        <f t="shared" si="2"/>
        <v>0.29166666666666663</v>
      </c>
      <c r="AJ104" s="63">
        <f t="shared" si="3"/>
        <v>0.33333333333333331</v>
      </c>
      <c r="AK104" s="80">
        <f t="shared" si="4"/>
        <v>0</v>
      </c>
      <c r="AL104" s="231">
        <f t="shared" si="5"/>
        <v>2</v>
      </c>
      <c r="AM104" s="81">
        <f t="shared" si="6"/>
        <v>5</v>
      </c>
      <c r="AN104" s="236">
        <f t="shared" si="7"/>
        <v>0</v>
      </c>
      <c r="AO104" s="237">
        <f t="shared" si="8"/>
        <v>0</v>
      </c>
      <c r="AP104" s="295">
        <v>0</v>
      </c>
      <c r="AQ104" s="271">
        <v>0</v>
      </c>
      <c r="AR104" s="296">
        <v>0</v>
      </c>
      <c r="AS104" s="299"/>
      <c r="AT104" s="296">
        <v>0</v>
      </c>
      <c r="AU104" s="299"/>
      <c r="AV104" s="300" t="s">
        <v>184</v>
      </c>
      <c r="AW104" s="299">
        <v>0</v>
      </c>
      <c r="AX104" s="265" t="str">
        <f>IF(J104&lt;&gt;"",(IF(D103=B104,"Korrekt??? Sie haben zwei gleiche Daten eingegeben","")),"")</f>
        <v/>
      </c>
      <c r="AY104" s="265" t="str">
        <f>IF(J104&lt;&gt;"",(IF(AND(F104="",G104="",H104=""),"Bitte in Spalte F oder G oder H eine Eintragung machen","")),"")</f>
        <v/>
      </c>
      <c r="AZ104" s="268" t="str">
        <f>IF(AND(OR(F104&lt;&gt;"",G104&lt;&gt;""),OR(G104&lt;&gt;"",H104&lt;&gt;""),OR(F104&lt;&gt;"",H104&lt;&gt;"")),"Es ist immer nur in einer der drei Spalten F, G oder H eine Einragung zu machen","")</f>
        <v/>
      </c>
    </row>
    <row r="105" spans="1:56" ht="13">
      <c r="A105" s="282">
        <v>3</v>
      </c>
      <c r="B105" s="283">
        <v>42784</v>
      </c>
      <c r="C105" s="280"/>
      <c r="D105" s="283">
        <v>42786</v>
      </c>
      <c r="E105" s="280"/>
      <c r="F105" s="285" t="s">
        <v>28</v>
      </c>
      <c r="G105" s="282"/>
      <c r="H105" s="284"/>
      <c r="I105" s="280"/>
      <c r="J105" s="284" t="s">
        <v>242</v>
      </c>
      <c r="L105" s="44">
        <f>IF(G105=ISBLANK(wert),(IF(G105=ISBLANK(wert),(D105-B105-S105+(IF(B105=ISBLANK(TRUE),0,1))),0)+(IF(W105="j",S105,0))),0)</f>
        <v>1</v>
      </c>
      <c r="M105" s="14"/>
      <c r="N105" s="14">
        <f>IF((H105=ISBLANK(TRUE)),(D105-B105),(D105-B105+1))-(IF(AND(U105="n",W105="n"),S105,0))+(IF((AND((HOUR(AG105)=0),(ISBLANK(AG105)=FALSE),OR(ISBLANK(G105)=FALSE,ISBLANK(F105)=FALSE))),1,0))</f>
        <v>2</v>
      </c>
      <c r="O105" s="32"/>
      <c r="P105" s="12">
        <f t="shared" ref="P105:P168" si="10">D105-B105+(IF((AND((HOUR(AG105)=0),(ISBLANK(AG105)=FALSE))),1,0))</f>
        <v>2</v>
      </c>
      <c r="Q105" s="12">
        <f t="shared" ref="Q105:Q168" si="11">IF((G105=ISBLANK(TRUE)),(0),(D105-B105+1))</f>
        <v>0</v>
      </c>
      <c r="R105" s="29"/>
      <c r="S105" s="41">
        <f t="shared" si="0"/>
        <v>2</v>
      </c>
      <c r="U105" s="276" t="s">
        <v>49</v>
      </c>
      <c r="V105" s="280"/>
      <c r="W105" s="276" t="s">
        <v>50</v>
      </c>
      <c r="Y105" s="90"/>
      <c r="Z105" s="90"/>
      <c r="AA105" s="276">
        <v>0</v>
      </c>
      <c r="AB105" s="259" t="str">
        <f>IF(J105&lt;&gt;"",(IF(D104=B105,"Korrekt??? Sie haben zwei gleiche Daten eingegeben","")),"")</f>
        <v/>
      </c>
      <c r="AC105" s="30"/>
      <c r="AD105" s="61">
        <f t="shared" si="9"/>
        <v>3</v>
      </c>
      <c r="AE105" s="290">
        <v>0.20833333333333334</v>
      </c>
      <c r="AF105" s="291"/>
      <c r="AG105" s="290">
        <v>0.70833333333333337</v>
      </c>
      <c r="AH105" s="6">
        <f t="shared" si="1"/>
        <v>3</v>
      </c>
      <c r="AI105" s="63">
        <f t="shared" si="2"/>
        <v>0.79166666666666663</v>
      </c>
      <c r="AJ105" s="63">
        <f t="shared" si="3"/>
        <v>0.70833333333333337</v>
      </c>
      <c r="AK105" s="80">
        <f t="shared" si="4"/>
        <v>0</v>
      </c>
      <c r="AL105" s="231">
        <f t="shared" si="5"/>
        <v>2</v>
      </c>
      <c r="AM105" s="81">
        <f t="shared" si="6"/>
        <v>1</v>
      </c>
      <c r="AN105" s="236">
        <f t="shared" si="7"/>
        <v>56</v>
      </c>
      <c r="AO105" s="237">
        <f t="shared" si="8"/>
        <v>0</v>
      </c>
      <c r="AP105" s="295">
        <v>0</v>
      </c>
      <c r="AQ105" s="271">
        <v>0</v>
      </c>
      <c r="AR105" s="296">
        <v>0</v>
      </c>
      <c r="AS105" s="299"/>
      <c r="AT105" s="296">
        <v>0</v>
      </c>
      <c r="AU105" s="299"/>
      <c r="AV105" s="300" t="s">
        <v>184</v>
      </c>
      <c r="AW105" s="299">
        <v>0</v>
      </c>
      <c r="AX105" s="265" t="str">
        <f>IF(J105&lt;&gt;"",(IF(D104=B105,"Korrekt??? Sie haben zwei gleiche Daten eingegeben","")),"")</f>
        <v/>
      </c>
      <c r="AY105" s="265" t="str">
        <f>IF(J105&lt;&gt;"",(IF(AND(F105="",G105="",H105=""),"Bitte in Spalte F oder G oder H eine Eintragung machen","")),"")</f>
        <v/>
      </c>
      <c r="AZ105" s="268" t="str">
        <f>IF(AND(OR(F105&lt;&gt;"",G105&lt;&gt;""),OR(G105&lt;&gt;"",H105&lt;&gt;""),OR(F105&lt;&gt;"",H105&lt;&gt;"")),"Es ist immer nur in einer der drei Spalten F, G oder H eine Einragung zu machen","")</f>
        <v/>
      </c>
    </row>
    <row r="106" spans="1:56" ht="13">
      <c r="A106" s="282">
        <v>4</v>
      </c>
      <c r="B106" s="283">
        <v>42791</v>
      </c>
      <c r="C106" s="280"/>
      <c r="D106" s="283">
        <v>42793</v>
      </c>
      <c r="E106" s="280"/>
      <c r="F106" s="282"/>
      <c r="G106" s="282"/>
      <c r="H106" s="284" t="s">
        <v>29</v>
      </c>
      <c r="I106" s="280"/>
      <c r="J106" s="284" t="s">
        <v>240</v>
      </c>
      <c r="L106" s="44">
        <f t="shared" ref="L106:L168" si="12">IF(G106=ISBLANK(wert),(IF(G106=ISBLANK(wert),(D106-B106-S106+(IF(B106=ISBLANK(TRUE),0,1))),0)+(IF(W106="j",S106,0))),0)</f>
        <v>1</v>
      </c>
      <c r="M106" s="14"/>
      <c r="N106" s="14">
        <f t="shared" ref="N106:N168" si="13">IF((H106=ISBLANK(TRUE)),(D106-B106),(D106-B106+1))-(IF(AND(U106="n",W106="n"),S106,0))+(IF((AND((HOUR(AG106)=0),(ISBLANK(AG106)=FALSE),OR(ISBLANK(G106)=FALSE,ISBLANK(F106)=FALSE))),1,0))</f>
        <v>3</v>
      </c>
      <c r="O106" s="32"/>
      <c r="P106" s="12">
        <f>D106-B106+(IF((AND((HOUR(AG106)=0),(ISBLANK(AG106)=FALSE))),1,0))</f>
        <v>2</v>
      </c>
      <c r="Q106" s="12">
        <f t="shared" si="11"/>
        <v>0</v>
      </c>
      <c r="R106" s="29"/>
      <c r="S106" s="41">
        <f t="shared" si="0"/>
        <v>2</v>
      </c>
      <c r="U106" s="276" t="s">
        <v>49</v>
      </c>
      <c r="V106" s="280"/>
      <c r="W106" s="276" t="s">
        <v>50</v>
      </c>
      <c r="Y106" s="90"/>
      <c r="Z106" s="90"/>
      <c r="AA106" s="276">
        <v>0</v>
      </c>
      <c r="AB106" s="259" t="str">
        <f>IF(J106&lt;&gt;"",(IF(D105=B106,"Korrekt??? Sie haben zwei gleiche Daten eingegeben","")),"")</f>
        <v/>
      </c>
      <c r="AC106" s="29"/>
      <c r="AD106" s="61">
        <f t="shared" si="9"/>
        <v>4</v>
      </c>
      <c r="AE106" s="290">
        <v>0.25</v>
      </c>
      <c r="AF106" s="291"/>
      <c r="AG106" s="290">
        <v>0.52083333333333337</v>
      </c>
      <c r="AH106" s="6">
        <f t="shared" si="1"/>
        <v>3</v>
      </c>
      <c r="AI106" s="63">
        <f t="shared" si="2"/>
        <v>0.75</v>
      </c>
      <c r="AJ106" s="63">
        <f t="shared" si="3"/>
        <v>0.52083333333333337</v>
      </c>
      <c r="AK106" s="80">
        <f t="shared" si="4"/>
        <v>0</v>
      </c>
      <c r="AL106" s="231">
        <f t="shared" si="5"/>
        <v>2</v>
      </c>
      <c r="AM106" s="81">
        <f t="shared" si="6"/>
        <v>1</v>
      </c>
      <c r="AN106" s="236">
        <f t="shared" si="7"/>
        <v>0</v>
      </c>
      <c r="AO106" s="237">
        <f t="shared" si="8"/>
        <v>0</v>
      </c>
      <c r="AP106" s="295">
        <v>0</v>
      </c>
      <c r="AQ106" s="271">
        <v>0</v>
      </c>
      <c r="AR106" s="296">
        <v>0</v>
      </c>
      <c r="AS106" s="299"/>
      <c r="AT106" s="296">
        <v>0</v>
      </c>
      <c r="AU106" s="299"/>
      <c r="AV106" s="300" t="s">
        <v>184</v>
      </c>
      <c r="AW106" s="299">
        <v>0</v>
      </c>
      <c r="AX106" s="265" t="str">
        <f>IF(J106&lt;&gt;"",(IF(D105=B106,"Korrekt??? Sie haben zwei gleiche Daten eingegeben","")),"")</f>
        <v/>
      </c>
      <c r="AY106" s="265" t="str">
        <f>IF(J106&lt;&gt;"",(IF(AND(F106="",G106="",H106=""),"Bitte in Spalte F oder G oder H eine Eintragung machen","")),"")</f>
        <v/>
      </c>
      <c r="AZ106" s="268" t="str">
        <f>IF(AND(OR(F106&lt;&gt;"",G106&lt;&gt;""),OR(G106&lt;&gt;"",H106&lt;&gt;""),OR(F106&lt;&gt;"",H106&lt;&gt;"")),"Es ist immer nur in einer der drei Spalten F, G oder H eine Einragung zu machen","")</f>
        <v/>
      </c>
    </row>
    <row r="107" spans="1:56" ht="13">
      <c r="A107" s="282">
        <v>5</v>
      </c>
      <c r="B107" s="283">
        <v>42819</v>
      </c>
      <c r="C107" s="280"/>
      <c r="D107" s="283">
        <v>42821</v>
      </c>
      <c r="E107" s="280"/>
      <c r="F107" s="282" t="s">
        <v>28</v>
      </c>
      <c r="G107" s="282"/>
      <c r="H107" s="284"/>
      <c r="I107" s="280"/>
      <c r="J107" s="284" t="s">
        <v>243</v>
      </c>
      <c r="L107" s="44">
        <f t="shared" si="12"/>
        <v>1</v>
      </c>
      <c r="M107" s="14"/>
      <c r="N107" s="14">
        <f t="shared" si="13"/>
        <v>2</v>
      </c>
      <c r="O107" s="32"/>
      <c r="P107" s="12">
        <f t="shared" si="10"/>
        <v>2</v>
      </c>
      <c r="Q107" s="12">
        <f t="shared" si="11"/>
        <v>0</v>
      </c>
      <c r="R107" s="29"/>
      <c r="S107" s="41">
        <f t="shared" si="0"/>
        <v>2</v>
      </c>
      <c r="U107" s="276" t="s">
        <v>49</v>
      </c>
      <c r="V107" s="280"/>
      <c r="W107" s="276" t="s">
        <v>50</v>
      </c>
      <c r="Y107" s="90"/>
      <c r="Z107" s="90"/>
      <c r="AA107" s="276">
        <v>0</v>
      </c>
      <c r="AB107" s="259" t="str">
        <f>IF(J107&lt;&gt;"",(IF(D106=B107,"Korrekt??? Sie haben zwei gleiche Daten eingegeben","")),"")</f>
        <v/>
      </c>
      <c r="AC107" s="29"/>
      <c r="AD107" s="61">
        <f t="shared" si="9"/>
        <v>5</v>
      </c>
      <c r="AE107" s="290">
        <v>0.25</v>
      </c>
      <c r="AF107" s="291"/>
      <c r="AG107" s="290">
        <v>0.66666666666666663</v>
      </c>
      <c r="AH107" s="6">
        <f t="shared" si="1"/>
        <v>3</v>
      </c>
      <c r="AI107" s="63">
        <f t="shared" si="2"/>
        <v>0.75</v>
      </c>
      <c r="AJ107" s="63">
        <f t="shared" si="3"/>
        <v>0.66666666666666663</v>
      </c>
      <c r="AK107" s="80">
        <f t="shared" si="4"/>
        <v>0</v>
      </c>
      <c r="AL107" s="231">
        <f t="shared" si="5"/>
        <v>2</v>
      </c>
      <c r="AM107" s="81">
        <f t="shared" si="6"/>
        <v>1</v>
      </c>
      <c r="AN107" s="236">
        <f t="shared" si="7"/>
        <v>56</v>
      </c>
      <c r="AO107" s="237">
        <f t="shared" si="8"/>
        <v>0</v>
      </c>
      <c r="AP107" s="295">
        <v>0</v>
      </c>
      <c r="AQ107" s="271">
        <v>0</v>
      </c>
      <c r="AR107" s="296">
        <v>0</v>
      </c>
      <c r="AS107" s="299"/>
      <c r="AT107" s="296">
        <v>0</v>
      </c>
      <c r="AU107" s="299"/>
      <c r="AV107" s="300" t="s">
        <v>184</v>
      </c>
      <c r="AW107" s="299">
        <v>0</v>
      </c>
      <c r="AX107" s="265" t="str">
        <f>IF(J107&lt;&gt;"",(IF(D106=B107,"Korrekt??? Sie haben zwei gleiche Daten eingegeben","")),"")</f>
        <v/>
      </c>
      <c r="AY107" s="265" t="str">
        <f t="shared" ref="AY107:AY124" si="14">IF(J107&lt;&gt;"",(IF(AND(F107="",G107="",H107=""),"Bitte in Spalte F oder G oder H eine Eintragung machen","")),"")</f>
        <v/>
      </c>
      <c r="AZ107" s="268" t="str">
        <f>IF(AND(OR(F107&lt;&gt;"",G107&lt;&gt;""),OR(G107&lt;&gt;"",H107&lt;&gt;""),OR(F107&lt;&gt;"",H107&lt;&gt;"")),"Es ist immer nur in einer der drei Spalten F, G oder H eine Einragung zu machen","")</f>
        <v/>
      </c>
    </row>
    <row r="108" spans="1:56" ht="13">
      <c r="A108" s="282">
        <v>6</v>
      </c>
      <c r="B108" s="283">
        <v>42827</v>
      </c>
      <c r="C108" s="280"/>
      <c r="D108" s="283">
        <v>42828</v>
      </c>
      <c r="E108" s="280"/>
      <c r="F108" s="282" t="s">
        <v>28</v>
      </c>
      <c r="G108" s="282"/>
      <c r="H108" s="284"/>
      <c r="I108" s="280"/>
      <c r="J108" s="284" t="s">
        <v>244</v>
      </c>
      <c r="L108" s="44">
        <f t="shared" si="12"/>
        <v>1</v>
      </c>
      <c r="M108" s="14"/>
      <c r="N108" s="14">
        <f t="shared" si="13"/>
        <v>1</v>
      </c>
      <c r="O108" s="32"/>
      <c r="P108" s="12">
        <f t="shared" si="10"/>
        <v>1</v>
      </c>
      <c r="Q108" s="12">
        <f t="shared" si="11"/>
        <v>0</v>
      </c>
      <c r="R108" s="29"/>
      <c r="S108" s="41">
        <f t="shared" si="0"/>
        <v>1</v>
      </c>
      <c r="U108" s="276" t="s">
        <v>49</v>
      </c>
      <c r="V108" s="280"/>
      <c r="W108" s="276" t="s">
        <v>50</v>
      </c>
      <c r="Y108" s="90"/>
      <c r="Z108" s="90"/>
      <c r="AA108" s="276">
        <v>0</v>
      </c>
      <c r="AB108" s="259" t="str">
        <f>IF(J108&lt;&gt;"",(IF(D107=B108,"Korrekt??? Sie haben zwei gleiche Daten eingegeben","")),"")</f>
        <v/>
      </c>
      <c r="AC108" s="29"/>
      <c r="AD108" s="61">
        <f t="shared" si="9"/>
        <v>6</v>
      </c>
      <c r="AE108" s="290">
        <v>0.375</v>
      </c>
      <c r="AF108" s="291"/>
      <c r="AG108" s="290">
        <v>0.75</v>
      </c>
      <c r="AH108" s="6">
        <f t="shared" si="1"/>
        <v>2</v>
      </c>
      <c r="AI108" s="63">
        <f t="shared" si="2"/>
        <v>0.625</v>
      </c>
      <c r="AJ108" s="63">
        <f t="shared" si="3"/>
        <v>0.75</v>
      </c>
      <c r="AK108" s="80">
        <f t="shared" si="4"/>
        <v>0</v>
      </c>
      <c r="AL108" s="231">
        <f t="shared" si="5"/>
        <v>2</v>
      </c>
      <c r="AM108" s="81">
        <f t="shared" si="6"/>
        <v>0</v>
      </c>
      <c r="AN108" s="236">
        <f t="shared" si="7"/>
        <v>28</v>
      </c>
      <c r="AO108" s="237">
        <f t="shared" si="8"/>
        <v>0</v>
      </c>
      <c r="AP108" s="295">
        <v>0</v>
      </c>
      <c r="AQ108" s="271">
        <v>0</v>
      </c>
      <c r="AR108" s="296">
        <v>0</v>
      </c>
      <c r="AS108" s="299"/>
      <c r="AT108" s="296">
        <v>0</v>
      </c>
      <c r="AU108" s="299"/>
      <c r="AV108" s="300" t="s">
        <v>184</v>
      </c>
      <c r="AW108" s="299">
        <v>0</v>
      </c>
      <c r="AX108" s="265" t="str">
        <f t="shared" ref="AX108:AX171" si="15">IF(J108&lt;&gt;"",(IF(D107=B108,"Korrekt??? Sie haben zwei gleiche Daten eingegeben","")),"")</f>
        <v/>
      </c>
      <c r="AY108" s="265" t="str">
        <f t="shared" si="14"/>
        <v/>
      </c>
      <c r="AZ108" s="268" t="str">
        <f t="shared" ref="AZ108:AZ171" si="16">IF(AND(OR(F108&lt;&gt;"",G108&lt;&gt;""),OR(G108&lt;&gt;"",H108&lt;&gt;""),OR(F108&lt;&gt;"",H108&lt;&gt;"")),"Es ist immer nur in einer der drei Spalten F, G oder H eine Einragung zu machen","")</f>
        <v/>
      </c>
    </row>
    <row r="109" spans="1:56" ht="13">
      <c r="A109" s="282">
        <v>7</v>
      </c>
      <c r="B109" s="283">
        <v>42832</v>
      </c>
      <c r="C109" s="280"/>
      <c r="D109" s="283">
        <v>42835</v>
      </c>
      <c r="E109" s="280"/>
      <c r="F109" s="282"/>
      <c r="G109" s="282"/>
      <c r="H109" s="284" t="s">
        <v>29</v>
      </c>
      <c r="I109" s="280"/>
      <c r="J109" s="284" t="s">
        <v>240</v>
      </c>
      <c r="L109" s="44">
        <f t="shared" si="12"/>
        <v>2</v>
      </c>
      <c r="M109" s="14"/>
      <c r="N109" s="14">
        <f t="shared" si="13"/>
        <v>4</v>
      </c>
      <c r="O109" s="32"/>
      <c r="P109" s="12">
        <f t="shared" si="10"/>
        <v>3</v>
      </c>
      <c r="Q109" s="12">
        <f t="shared" si="11"/>
        <v>0</v>
      </c>
      <c r="R109" s="29"/>
      <c r="S109" s="41">
        <f t="shared" si="0"/>
        <v>2</v>
      </c>
      <c r="U109" s="276" t="s">
        <v>49</v>
      </c>
      <c r="V109" s="280"/>
      <c r="W109" s="276" t="s">
        <v>50</v>
      </c>
      <c r="Y109" s="90"/>
      <c r="Z109" s="90"/>
      <c r="AA109" s="276">
        <v>0</v>
      </c>
      <c r="AB109" s="259" t="str">
        <f t="shared" ref="AB109:AB119" si="17">IF(J109&lt;&gt;"",(IF(D108=B109,"Korrekt??? Sie haben zwei gleiche Daten eingegeben","")),"")</f>
        <v/>
      </c>
      <c r="AC109" s="29"/>
      <c r="AD109" s="61">
        <f t="shared" si="9"/>
        <v>7</v>
      </c>
      <c r="AE109" s="290">
        <v>0.375</v>
      </c>
      <c r="AF109" s="291"/>
      <c r="AG109" s="290">
        <v>0.625</v>
      </c>
      <c r="AH109" s="6">
        <f t="shared" si="1"/>
        <v>4</v>
      </c>
      <c r="AI109" s="63">
        <f t="shared" si="2"/>
        <v>0.625</v>
      </c>
      <c r="AJ109" s="63">
        <f t="shared" si="3"/>
        <v>0.625</v>
      </c>
      <c r="AK109" s="80">
        <f t="shared" si="4"/>
        <v>0</v>
      </c>
      <c r="AL109" s="231">
        <f t="shared" si="5"/>
        <v>2</v>
      </c>
      <c r="AM109" s="81">
        <f t="shared" si="6"/>
        <v>2</v>
      </c>
      <c r="AN109" s="236">
        <f t="shared" si="7"/>
        <v>0</v>
      </c>
      <c r="AO109" s="237">
        <f t="shared" si="8"/>
        <v>0</v>
      </c>
      <c r="AP109" s="295">
        <v>0</v>
      </c>
      <c r="AQ109" s="271">
        <v>0</v>
      </c>
      <c r="AR109" s="296">
        <v>0</v>
      </c>
      <c r="AS109" s="299"/>
      <c r="AT109" s="296">
        <v>0</v>
      </c>
      <c r="AU109" s="299"/>
      <c r="AV109" s="300" t="s">
        <v>184</v>
      </c>
      <c r="AW109" s="299">
        <v>0</v>
      </c>
      <c r="AX109" s="265" t="str">
        <f t="shared" si="15"/>
        <v/>
      </c>
      <c r="AY109" s="265" t="str">
        <f t="shared" si="14"/>
        <v/>
      </c>
      <c r="AZ109" s="268" t="str">
        <f t="shared" si="16"/>
        <v/>
      </c>
    </row>
    <row r="110" spans="1:56" ht="13">
      <c r="A110" s="282">
        <v>8</v>
      </c>
      <c r="B110" s="283">
        <v>42839</v>
      </c>
      <c r="C110" s="280"/>
      <c r="D110" s="283">
        <v>42841</v>
      </c>
      <c r="E110" s="280"/>
      <c r="F110" s="282"/>
      <c r="G110" s="282" t="s">
        <v>28</v>
      </c>
      <c r="H110" s="284"/>
      <c r="I110" s="280"/>
      <c r="J110" s="284" t="s">
        <v>245</v>
      </c>
      <c r="L110" s="44">
        <f t="shared" si="12"/>
        <v>0</v>
      </c>
      <c r="M110" s="14"/>
      <c r="N110" s="14">
        <f t="shared" si="13"/>
        <v>2</v>
      </c>
      <c r="O110" s="32"/>
      <c r="P110" s="12">
        <f t="shared" si="10"/>
        <v>2</v>
      </c>
      <c r="Q110" s="12">
        <f t="shared" si="11"/>
        <v>3</v>
      </c>
      <c r="R110" s="29"/>
      <c r="S110" s="41">
        <f t="shared" si="0"/>
        <v>2</v>
      </c>
      <c r="U110" s="276" t="s">
        <v>49</v>
      </c>
      <c r="V110" s="280"/>
      <c r="W110" s="276" t="s">
        <v>50</v>
      </c>
      <c r="Y110" s="90"/>
      <c r="Z110" s="90"/>
      <c r="AA110" s="276">
        <v>0</v>
      </c>
      <c r="AB110" s="259" t="str">
        <f t="shared" si="17"/>
        <v/>
      </c>
      <c r="AC110" s="29"/>
      <c r="AD110" s="61">
        <f t="shared" si="9"/>
        <v>8</v>
      </c>
      <c r="AE110" s="290">
        <v>0.20833333333333334</v>
      </c>
      <c r="AF110" s="291"/>
      <c r="AG110" s="290">
        <v>0.70833333333333337</v>
      </c>
      <c r="AH110" s="6">
        <f t="shared" si="1"/>
        <v>3</v>
      </c>
      <c r="AI110" s="63">
        <f t="shared" si="2"/>
        <v>0.79166666666666663</v>
      </c>
      <c r="AJ110" s="63">
        <f t="shared" si="3"/>
        <v>0.70833333333333337</v>
      </c>
      <c r="AK110" s="80">
        <f t="shared" si="4"/>
        <v>0</v>
      </c>
      <c r="AL110" s="231">
        <f t="shared" si="5"/>
        <v>2</v>
      </c>
      <c r="AM110" s="81">
        <f t="shared" si="6"/>
        <v>1</v>
      </c>
      <c r="AN110" s="236">
        <f t="shared" si="7"/>
        <v>0</v>
      </c>
      <c r="AO110" s="237">
        <f t="shared" si="8"/>
        <v>144</v>
      </c>
      <c r="AP110" s="295">
        <v>0</v>
      </c>
      <c r="AQ110" s="271">
        <v>0</v>
      </c>
      <c r="AR110" s="296">
        <v>0</v>
      </c>
      <c r="AS110" s="299"/>
      <c r="AT110" s="296">
        <v>0</v>
      </c>
      <c r="AU110" s="299"/>
      <c r="AV110" s="300" t="s">
        <v>184</v>
      </c>
      <c r="AW110" s="299">
        <v>0</v>
      </c>
      <c r="AX110" s="265" t="str">
        <f t="shared" si="15"/>
        <v/>
      </c>
      <c r="AY110" s="265" t="str">
        <f t="shared" si="14"/>
        <v/>
      </c>
      <c r="AZ110" s="268" t="str">
        <f t="shared" si="16"/>
        <v/>
      </c>
    </row>
    <row r="111" spans="1:56" ht="13">
      <c r="A111" s="282">
        <v>9</v>
      </c>
      <c r="B111" s="283">
        <v>42874</v>
      </c>
      <c r="C111" s="280"/>
      <c r="D111" s="283">
        <v>42879</v>
      </c>
      <c r="E111" s="280"/>
      <c r="F111" s="282" t="s">
        <v>28</v>
      </c>
      <c r="G111" s="282"/>
      <c r="H111" s="284"/>
      <c r="I111" s="280"/>
      <c r="J111" s="284" t="s">
        <v>246</v>
      </c>
      <c r="L111" s="44">
        <f t="shared" si="12"/>
        <v>4</v>
      </c>
      <c r="M111" s="14"/>
      <c r="N111" s="14">
        <f t="shared" si="13"/>
        <v>5</v>
      </c>
      <c r="O111" s="32"/>
      <c r="P111" s="12">
        <f t="shared" si="10"/>
        <v>5</v>
      </c>
      <c r="Q111" s="12">
        <f t="shared" si="11"/>
        <v>0</v>
      </c>
      <c r="R111" s="29"/>
      <c r="S111" s="41">
        <f t="shared" si="0"/>
        <v>2</v>
      </c>
      <c r="U111" s="276" t="s">
        <v>49</v>
      </c>
      <c r="V111" s="280"/>
      <c r="W111" s="276" t="s">
        <v>50</v>
      </c>
      <c r="Y111" s="90"/>
      <c r="Z111" s="90"/>
      <c r="AA111" s="276">
        <v>0</v>
      </c>
      <c r="AB111" s="259" t="str">
        <f t="shared" si="17"/>
        <v/>
      </c>
      <c r="AC111" s="29"/>
      <c r="AD111" s="61">
        <f t="shared" si="9"/>
        <v>9</v>
      </c>
      <c r="AE111" s="290">
        <v>0.25</v>
      </c>
      <c r="AF111" s="291"/>
      <c r="AG111" s="290">
        <v>0.52083333333333337</v>
      </c>
      <c r="AH111" s="6">
        <f t="shared" si="1"/>
        <v>6</v>
      </c>
      <c r="AI111" s="63">
        <f t="shared" si="2"/>
        <v>0.75</v>
      </c>
      <c r="AJ111" s="63">
        <f t="shared" si="3"/>
        <v>0.52083333333333337</v>
      </c>
      <c r="AK111" s="80">
        <f t="shared" si="4"/>
        <v>0</v>
      </c>
      <c r="AL111" s="231">
        <f t="shared" si="5"/>
        <v>2</v>
      </c>
      <c r="AM111" s="81">
        <f t="shared" si="6"/>
        <v>4</v>
      </c>
      <c r="AN111" s="236">
        <f t="shared" si="7"/>
        <v>140</v>
      </c>
      <c r="AO111" s="237">
        <f t="shared" si="8"/>
        <v>0</v>
      </c>
      <c r="AP111" s="295">
        <v>0</v>
      </c>
      <c r="AQ111" s="271">
        <v>0</v>
      </c>
      <c r="AR111" s="296">
        <v>0</v>
      </c>
      <c r="AS111" s="299"/>
      <c r="AT111" s="296">
        <v>0</v>
      </c>
      <c r="AU111" s="299"/>
      <c r="AV111" s="300" t="s">
        <v>184</v>
      </c>
      <c r="AW111" s="299">
        <v>0</v>
      </c>
      <c r="AX111" s="265" t="str">
        <f t="shared" si="15"/>
        <v/>
      </c>
      <c r="AY111" s="265" t="str">
        <f t="shared" si="14"/>
        <v/>
      </c>
      <c r="AZ111" s="268" t="str">
        <f t="shared" si="16"/>
        <v/>
      </c>
    </row>
    <row r="112" spans="1:56" ht="13">
      <c r="A112" s="282">
        <v>10</v>
      </c>
      <c r="B112" s="283">
        <v>42891</v>
      </c>
      <c r="C112" s="280"/>
      <c r="D112" s="283">
        <v>42891</v>
      </c>
      <c r="E112" s="280"/>
      <c r="F112" s="282"/>
      <c r="G112" s="282"/>
      <c r="H112" s="284" t="s">
        <v>31</v>
      </c>
      <c r="I112" s="280"/>
      <c r="J112" s="284" t="s">
        <v>241</v>
      </c>
      <c r="L112" s="44">
        <f t="shared" si="12"/>
        <v>1</v>
      </c>
      <c r="M112" s="14"/>
      <c r="N112" s="14">
        <f t="shared" si="13"/>
        <v>1</v>
      </c>
      <c r="O112" s="32"/>
      <c r="P112" s="12">
        <f t="shared" si="10"/>
        <v>0</v>
      </c>
      <c r="Q112" s="12">
        <f t="shared" si="11"/>
        <v>0</v>
      </c>
      <c r="R112" s="29"/>
      <c r="S112" s="41">
        <f t="shared" si="0"/>
        <v>0</v>
      </c>
      <c r="U112" s="276" t="s">
        <v>49</v>
      </c>
      <c r="V112" s="280"/>
      <c r="W112" s="276" t="s">
        <v>50</v>
      </c>
      <c r="Y112" s="90"/>
      <c r="Z112" s="90"/>
      <c r="AA112" s="276">
        <v>0</v>
      </c>
      <c r="AB112" s="259" t="str">
        <f t="shared" si="17"/>
        <v/>
      </c>
      <c r="AC112" s="29"/>
      <c r="AD112" s="61">
        <f t="shared" si="9"/>
        <v>10</v>
      </c>
      <c r="AE112" s="290">
        <v>0.25</v>
      </c>
      <c r="AF112" s="291"/>
      <c r="AG112" s="290">
        <v>0.66666666666666663</v>
      </c>
      <c r="AH112" s="6">
        <f t="shared" si="1"/>
        <v>1</v>
      </c>
      <c r="AI112" s="63">
        <f t="shared" si="2"/>
        <v>0.41666666666666663</v>
      </c>
      <c r="AJ112" s="63">
        <f t="shared" si="3"/>
        <v>0</v>
      </c>
      <c r="AK112" s="80">
        <f t="shared" si="4"/>
        <v>1</v>
      </c>
      <c r="AL112" s="231">
        <f t="shared" si="5"/>
        <v>0</v>
      </c>
      <c r="AM112" s="81">
        <f t="shared" si="6"/>
        <v>0</v>
      </c>
      <c r="AN112" s="236">
        <f t="shared" si="7"/>
        <v>0</v>
      </c>
      <c r="AO112" s="237">
        <f t="shared" si="8"/>
        <v>0</v>
      </c>
      <c r="AP112" s="295">
        <v>0</v>
      </c>
      <c r="AQ112" s="271">
        <v>0</v>
      </c>
      <c r="AR112" s="296">
        <v>0</v>
      </c>
      <c r="AS112" s="299"/>
      <c r="AT112" s="296">
        <v>0</v>
      </c>
      <c r="AU112" s="299"/>
      <c r="AV112" s="300" t="s">
        <v>184</v>
      </c>
      <c r="AW112" s="299">
        <v>0</v>
      </c>
      <c r="AX112" s="265" t="str">
        <f t="shared" si="15"/>
        <v/>
      </c>
      <c r="AY112" s="265" t="str">
        <f t="shared" si="14"/>
        <v/>
      </c>
      <c r="AZ112" s="268" t="str">
        <f t="shared" si="16"/>
        <v/>
      </c>
    </row>
    <row r="113" spans="1:52" ht="13">
      <c r="A113" s="282">
        <v>11</v>
      </c>
      <c r="B113" s="283">
        <v>42892</v>
      </c>
      <c r="C113" s="280"/>
      <c r="D113" s="283">
        <v>42892</v>
      </c>
      <c r="E113" s="280"/>
      <c r="F113" s="282" t="s">
        <v>28</v>
      </c>
      <c r="G113" s="282"/>
      <c r="H113" s="284"/>
      <c r="I113" s="280"/>
      <c r="J113" s="284" t="s">
        <v>247</v>
      </c>
      <c r="L113" s="44">
        <f t="shared" si="12"/>
        <v>1</v>
      </c>
      <c r="M113" s="14"/>
      <c r="N113" s="14">
        <f t="shared" si="13"/>
        <v>0</v>
      </c>
      <c r="O113" s="32"/>
      <c r="P113" s="12">
        <f t="shared" si="10"/>
        <v>0</v>
      </c>
      <c r="Q113" s="12">
        <f t="shared" si="11"/>
        <v>0</v>
      </c>
      <c r="R113" s="29"/>
      <c r="S113" s="41">
        <f t="shared" si="0"/>
        <v>0</v>
      </c>
      <c r="U113" s="276" t="s">
        <v>49</v>
      </c>
      <c r="V113" s="280"/>
      <c r="W113" s="276" t="s">
        <v>50</v>
      </c>
      <c r="Y113" s="90"/>
      <c r="Z113" s="90"/>
      <c r="AA113" s="276">
        <v>0</v>
      </c>
      <c r="AB113" s="259" t="str">
        <f t="shared" si="17"/>
        <v/>
      </c>
      <c r="AC113" s="29"/>
      <c r="AD113" s="61">
        <f t="shared" si="9"/>
        <v>11</v>
      </c>
      <c r="AE113" s="290">
        <v>0.375</v>
      </c>
      <c r="AF113" s="291"/>
      <c r="AG113" s="290">
        <v>0.95833333333333337</v>
      </c>
      <c r="AH113" s="6">
        <f t="shared" si="1"/>
        <v>1</v>
      </c>
      <c r="AI113" s="63">
        <f t="shared" si="2"/>
        <v>0.58333333333333337</v>
      </c>
      <c r="AJ113" s="63">
        <f t="shared" si="3"/>
        <v>0</v>
      </c>
      <c r="AK113" s="80">
        <f t="shared" si="4"/>
        <v>1</v>
      </c>
      <c r="AL113" s="231">
        <f t="shared" si="5"/>
        <v>0</v>
      </c>
      <c r="AM113" s="81">
        <f t="shared" si="6"/>
        <v>0</v>
      </c>
      <c r="AN113" s="236">
        <f t="shared" si="7"/>
        <v>14</v>
      </c>
      <c r="AO113" s="237">
        <f t="shared" si="8"/>
        <v>0</v>
      </c>
      <c r="AP113" s="295">
        <v>0</v>
      </c>
      <c r="AQ113" s="271">
        <v>0</v>
      </c>
      <c r="AR113" s="296">
        <v>0</v>
      </c>
      <c r="AS113" s="299"/>
      <c r="AT113" s="296">
        <v>0</v>
      </c>
      <c r="AU113" s="299"/>
      <c r="AV113" s="300" t="s">
        <v>184</v>
      </c>
      <c r="AW113" s="299">
        <v>0</v>
      </c>
      <c r="AX113" s="265" t="str">
        <f t="shared" si="15"/>
        <v/>
      </c>
      <c r="AY113" s="265" t="str">
        <f t="shared" si="14"/>
        <v/>
      </c>
      <c r="AZ113" s="268" t="str">
        <f t="shared" si="16"/>
        <v/>
      </c>
    </row>
    <row r="114" spans="1:52" ht="13">
      <c r="A114" s="282">
        <v>12</v>
      </c>
      <c r="B114" s="283">
        <v>42919</v>
      </c>
      <c r="C114" s="280"/>
      <c r="D114" s="283">
        <v>42923</v>
      </c>
      <c r="E114" s="280"/>
      <c r="F114" s="282"/>
      <c r="G114" s="282" t="s">
        <v>28</v>
      </c>
      <c r="H114" s="284"/>
      <c r="I114" s="280"/>
      <c r="J114" s="284" t="s">
        <v>248</v>
      </c>
      <c r="L114" s="44">
        <f t="shared" si="12"/>
        <v>0</v>
      </c>
      <c r="M114" s="14"/>
      <c r="N114" s="14">
        <f t="shared" si="13"/>
        <v>4</v>
      </c>
      <c r="O114" s="32"/>
      <c r="P114" s="12">
        <f t="shared" si="10"/>
        <v>4</v>
      </c>
      <c r="Q114" s="12">
        <f t="shared" si="11"/>
        <v>5</v>
      </c>
      <c r="R114" s="29"/>
      <c r="S114" s="41">
        <f t="shared" si="0"/>
        <v>0</v>
      </c>
      <c r="U114" s="276" t="s">
        <v>49</v>
      </c>
      <c r="V114" s="280"/>
      <c r="W114" s="276" t="s">
        <v>50</v>
      </c>
      <c r="Y114" s="90"/>
      <c r="Z114" s="90"/>
      <c r="AA114" s="276">
        <v>0</v>
      </c>
      <c r="AB114" s="259" t="str">
        <f t="shared" si="17"/>
        <v/>
      </c>
      <c r="AC114" s="29"/>
      <c r="AD114" s="61">
        <f t="shared" si="9"/>
        <v>12</v>
      </c>
      <c r="AE114" s="290">
        <v>0.375</v>
      </c>
      <c r="AF114" s="291"/>
      <c r="AG114" s="290">
        <v>0.625</v>
      </c>
      <c r="AH114" s="6">
        <f t="shared" si="1"/>
        <v>5</v>
      </c>
      <c r="AI114" s="63">
        <f t="shared" si="2"/>
        <v>0.625</v>
      </c>
      <c r="AJ114" s="63">
        <f t="shared" si="3"/>
        <v>0.625</v>
      </c>
      <c r="AK114" s="80">
        <f t="shared" si="4"/>
        <v>0</v>
      </c>
      <c r="AL114" s="231">
        <f t="shared" si="5"/>
        <v>2</v>
      </c>
      <c r="AM114" s="81">
        <f t="shared" si="6"/>
        <v>3</v>
      </c>
      <c r="AN114" s="236">
        <f t="shared" si="7"/>
        <v>0</v>
      </c>
      <c r="AO114" s="237">
        <f t="shared" si="8"/>
        <v>268</v>
      </c>
      <c r="AP114" s="295">
        <v>0</v>
      </c>
      <c r="AQ114" s="271">
        <v>0</v>
      </c>
      <c r="AR114" s="296">
        <v>0</v>
      </c>
      <c r="AS114" s="299"/>
      <c r="AT114" s="296">
        <v>0</v>
      </c>
      <c r="AU114" s="299"/>
      <c r="AV114" s="300" t="s">
        <v>184</v>
      </c>
      <c r="AW114" s="299">
        <v>0</v>
      </c>
      <c r="AX114" s="265" t="str">
        <f t="shared" si="15"/>
        <v/>
      </c>
      <c r="AY114" s="265" t="str">
        <f t="shared" si="14"/>
        <v/>
      </c>
      <c r="AZ114" s="268" t="str">
        <f t="shared" si="16"/>
        <v/>
      </c>
    </row>
    <row r="115" spans="1:52" ht="13">
      <c r="A115" s="282">
        <v>13</v>
      </c>
      <c r="B115" s="283">
        <v>42961</v>
      </c>
      <c r="C115" s="280"/>
      <c r="D115" s="283">
        <v>42964</v>
      </c>
      <c r="E115" s="280"/>
      <c r="F115" s="282" t="s">
        <v>28</v>
      </c>
      <c r="G115" s="282"/>
      <c r="H115" s="284"/>
      <c r="I115" s="280"/>
      <c r="J115" s="284" t="s">
        <v>249</v>
      </c>
      <c r="L115" s="44">
        <f t="shared" si="12"/>
        <v>4</v>
      </c>
      <c r="M115" s="14"/>
      <c r="N115" s="14">
        <f t="shared" si="13"/>
        <v>3</v>
      </c>
      <c r="O115" s="32"/>
      <c r="P115" s="12">
        <f t="shared" si="10"/>
        <v>3</v>
      </c>
      <c r="Q115" s="12">
        <f t="shared" si="11"/>
        <v>0</v>
      </c>
      <c r="R115" s="29"/>
      <c r="S115" s="41">
        <f t="shared" si="0"/>
        <v>0</v>
      </c>
      <c r="U115" s="276" t="s">
        <v>49</v>
      </c>
      <c r="V115" s="280"/>
      <c r="W115" s="276" t="s">
        <v>50</v>
      </c>
      <c r="Y115" s="90"/>
      <c r="Z115" s="90"/>
      <c r="AA115" s="276">
        <v>0</v>
      </c>
      <c r="AB115" s="259" t="str">
        <f t="shared" si="17"/>
        <v/>
      </c>
      <c r="AC115" s="29"/>
      <c r="AD115" s="61">
        <f t="shared" si="9"/>
        <v>13</v>
      </c>
      <c r="AE115" s="290">
        <v>0.20833333333333334</v>
      </c>
      <c r="AF115" s="291"/>
      <c r="AG115" s="290">
        <v>0.70833333333333337</v>
      </c>
      <c r="AH115" s="6">
        <f t="shared" si="1"/>
        <v>4</v>
      </c>
      <c r="AI115" s="63">
        <f t="shared" si="2"/>
        <v>0.79166666666666663</v>
      </c>
      <c r="AJ115" s="63">
        <f t="shared" si="3"/>
        <v>0.70833333333333337</v>
      </c>
      <c r="AK115" s="80">
        <f t="shared" si="4"/>
        <v>0</v>
      </c>
      <c r="AL115" s="231">
        <f t="shared" si="5"/>
        <v>2</v>
      </c>
      <c r="AM115" s="81">
        <f t="shared" si="6"/>
        <v>2</v>
      </c>
      <c r="AN115" s="236">
        <f t="shared" si="7"/>
        <v>84</v>
      </c>
      <c r="AO115" s="237">
        <f t="shared" si="8"/>
        <v>0</v>
      </c>
      <c r="AP115" s="295">
        <v>0</v>
      </c>
      <c r="AQ115" s="271">
        <v>0</v>
      </c>
      <c r="AR115" s="296">
        <v>0</v>
      </c>
      <c r="AS115" s="299"/>
      <c r="AT115" s="296">
        <v>0</v>
      </c>
      <c r="AU115" s="299"/>
      <c r="AV115" s="300" t="s">
        <v>184</v>
      </c>
      <c r="AW115" s="299">
        <v>0</v>
      </c>
      <c r="AX115" s="265" t="str">
        <f t="shared" si="15"/>
        <v/>
      </c>
      <c r="AY115" s="265" t="str">
        <f t="shared" si="14"/>
        <v/>
      </c>
      <c r="AZ115" s="268" t="str">
        <f t="shared" si="16"/>
        <v/>
      </c>
    </row>
    <row r="116" spans="1:52" ht="13">
      <c r="A116" s="282">
        <v>14</v>
      </c>
      <c r="B116" s="283">
        <v>42996</v>
      </c>
      <c r="C116" s="280"/>
      <c r="D116" s="283">
        <v>42998</v>
      </c>
      <c r="E116" s="280"/>
      <c r="F116" s="282"/>
      <c r="G116" s="282"/>
      <c r="H116" s="284" t="s">
        <v>31</v>
      </c>
      <c r="I116" s="280"/>
      <c r="J116" s="284" t="s">
        <v>250</v>
      </c>
      <c r="L116" s="44">
        <f t="shared" si="12"/>
        <v>3</v>
      </c>
      <c r="M116" s="14"/>
      <c r="N116" s="14">
        <f t="shared" si="13"/>
        <v>3</v>
      </c>
      <c r="O116" s="32"/>
      <c r="P116" s="12">
        <f t="shared" si="10"/>
        <v>2</v>
      </c>
      <c r="Q116" s="12">
        <f t="shared" si="11"/>
        <v>0</v>
      </c>
      <c r="R116" s="29"/>
      <c r="S116" s="41">
        <f t="shared" si="0"/>
        <v>0</v>
      </c>
      <c r="U116" s="276" t="s">
        <v>49</v>
      </c>
      <c r="V116" s="280"/>
      <c r="W116" s="276" t="s">
        <v>50</v>
      </c>
      <c r="Y116" s="90"/>
      <c r="Z116" s="90"/>
      <c r="AA116" s="276">
        <v>0</v>
      </c>
      <c r="AB116" s="259" t="str">
        <f t="shared" si="17"/>
        <v/>
      </c>
      <c r="AC116" s="29"/>
      <c r="AD116" s="61">
        <f t="shared" si="9"/>
        <v>14</v>
      </c>
      <c r="AE116" s="290">
        <v>0.25</v>
      </c>
      <c r="AF116" s="291"/>
      <c r="AG116" s="290">
        <v>0.52083333333333337</v>
      </c>
      <c r="AH116" s="6">
        <f t="shared" si="1"/>
        <v>3</v>
      </c>
      <c r="AI116" s="63">
        <f t="shared" si="2"/>
        <v>0.75</v>
      </c>
      <c r="AJ116" s="63">
        <f t="shared" si="3"/>
        <v>0.52083333333333337</v>
      </c>
      <c r="AK116" s="80">
        <f t="shared" si="4"/>
        <v>0</v>
      </c>
      <c r="AL116" s="231">
        <f t="shared" si="5"/>
        <v>2</v>
      </c>
      <c r="AM116" s="81">
        <f t="shared" si="6"/>
        <v>1</v>
      </c>
      <c r="AN116" s="236">
        <f t="shared" si="7"/>
        <v>0</v>
      </c>
      <c r="AO116" s="237">
        <f t="shared" si="8"/>
        <v>0</v>
      </c>
      <c r="AP116" s="295">
        <v>0</v>
      </c>
      <c r="AQ116" s="271">
        <v>0</v>
      </c>
      <c r="AR116" s="296">
        <v>0</v>
      </c>
      <c r="AS116" s="299"/>
      <c r="AT116" s="296">
        <v>0</v>
      </c>
      <c r="AU116" s="299"/>
      <c r="AV116" s="300" t="s">
        <v>184</v>
      </c>
      <c r="AW116" s="299">
        <v>0</v>
      </c>
      <c r="AX116" s="265" t="str">
        <f t="shared" si="15"/>
        <v/>
      </c>
      <c r="AY116" s="265" t="str">
        <f t="shared" si="14"/>
        <v/>
      </c>
      <c r="AZ116" s="268" t="str">
        <f t="shared" si="16"/>
        <v/>
      </c>
    </row>
    <row r="117" spans="1:52" ht="13">
      <c r="A117" s="282">
        <v>15</v>
      </c>
      <c r="B117" s="283">
        <v>42833</v>
      </c>
      <c r="C117" s="280"/>
      <c r="D117" s="283">
        <v>42838</v>
      </c>
      <c r="E117" s="280"/>
      <c r="F117" s="282"/>
      <c r="G117" s="282" t="s">
        <v>28</v>
      </c>
      <c r="H117" s="284"/>
      <c r="I117" s="280"/>
      <c r="J117" s="284" t="s">
        <v>248</v>
      </c>
      <c r="L117" s="44">
        <f t="shared" si="12"/>
        <v>0</v>
      </c>
      <c r="M117" s="14"/>
      <c r="N117" s="14">
        <f t="shared" si="13"/>
        <v>5</v>
      </c>
      <c r="O117" s="32"/>
      <c r="P117" s="12">
        <f t="shared" si="10"/>
        <v>5</v>
      </c>
      <c r="Q117" s="12">
        <f t="shared" si="11"/>
        <v>6</v>
      </c>
      <c r="R117" s="29"/>
      <c r="S117" s="41">
        <f t="shared" si="0"/>
        <v>2</v>
      </c>
      <c r="U117" s="276" t="s">
        <v>49</v>
      </c>
      <c r="V117" s="280"/>
      <c r="W117" s="276" t="s">
        <v>50</v>
      </c>
      <c r="Y117" s="90"/>
      <c r="Z117" s="90"/>
      <c r="AA117" s="276">
        <v>0</v>
      </c>
      <c r="AB117" s="259" t="str">
        <f t="shared" si="17"/>
        <v/>
      </c>
      <c r="AC117" s="29"/>
      <c r="AD117" s="61">
        <f t="shared" si="9"/>
        <v>15</v>
      </c>
      <c r="AE117" s="290">
        <v>0.25</v>
      </c>
      <c r="AF117" s="291"/>
      <c r="AG117" s="290">
        <v>0.66666666666666663</v>
      </c>
      <c r="AH117" s="6">
        <f t="shared" si="1"/>
        <v>6</v>
      </c>
      <c r="AI117" s="63">
        <f t="shared" si="2"/>
        <v>0.75</v>
      </c>
      <c r="AJ117" s="63">
        <f t="shared" si="3"/>
        <v>0.66666666666666663</v>
      </c>
      <c r="AK117" s="80">
        <f t="shared" si="4"/>
        <v>0</v>
      </c>
      <c r="AL117" s="231">
        <f t="shared" si="5"/>
        <v>2</v>
      </c>
      <c r="AM117" s="81">
        <f t="shared" si="6"/>
        <v>4</v>
      </c>
      <c r="AN117" s="236">
        <f t="shared" si="7"/>
        <v>0</v>
      </c>
      <c r="AO117" s="237">
        <f t="shared" si="8"/>
        <v>330</v>
      </c>
      <c r="AP117" s="295">
        <v>0</v>
      </c>
      <c r="AQ117" s="271">
        <v>0</v>
      </c>
      <c r="AR117" s="296">
        <v>0</v>
      </c>
      <c r="AS117" s="299"/>
      <c r="AT117" s="296">
        <v>0</v>
      </c>
      <c r="AU117" s="299"/>
      <c r="AV117" s="300" t="s">
        <v>184</v>
      </c>
      <c r="AW117" s="299">
        <v>0</v>
      </c>
      <c r="AX117" s="265" t="str">
        <f t="shared" si="15"/>
        <v/>
      </c>
      <c r="AY117" s="265" t="str">
        <f t="shared" si="14"/>
        <v/>
      </c>
      <c r="AZ117" s="268" t="str">
        <f t="shared" si="16"/>
        <v/>
      </c>
    </row>
    <row r="118" spans="1:52" ht="13">
      <c r="A118" s="282">
        <v>16</v>
      </c>
      <c r="B118" s="283">
        <v>42839</v>
      </c>
      <c r="C118" s="280"/>
      <c r="D118" s="283">
        <v>42840</v>
      </c>
      <c r="E118" s="280"/>
      <c r="F118" s="282"/>
      <c r="G118" s="282" t="s">
        <v>28</v>
      </c>
      <c r="H118" s="284"/>
      <c r="I118" s="280"/>
      <c r="J118" s="284" t="s">
        <v>248</v>
      </c>
      <c r="L118" s="44">
        <f t="shared" si="12"/>
        <v>0</v>
      </c>
      <c r="M118" s="14"/>
      <c r="N118" s="14">
        <f t="shared" si="13"/>
        <v>1</v>
      </c>
      <c r="O118" s="32"/>
      <c r="P118" s="12">
        <f t="shared" si="10"/>
        <v>1</v>
      </c>
      <c r="Q118" s="12">
        <f t="shared" si="11"/>
        <v>2</v>
      </c>
      <c r="R118" s="29"/>
      <c r="S118" s="41">
        <f t="shared" si="0"/>
        <v>1</v>
      </c>
      <c r="U118" s="276" t="s">
        <v>49</v>
      </c>
      <c r="V118" s="280"/>
      <c r="W118" s="276" t="s">
        <v>50</v>
      </c>
      <c r="Y118" s="90"/>
      <c r="Z118" s="90"/>
      <c r="AA118" s="276">
        <v>0</v>
      </c>
      <c r="AB118" s="259" t="str">
        <f t="shared" si="17"/>
        <v/>
      </c>
      <c r="AC118" s="29"/>
      <c r="AD118" s="61">
        <f t="shared" si="9"/>
        <v>16</v>
      </c>
      <c r="AE118" s="290">
        <v>0.57291666666666663</v>
      </c>
      <c r="AF118" s="291"/>
      <c r="AG118" s="290">
        <v>0.5756944444444444</v>
      </c>
      <c r="AH118" s="6">
        <f t="shared" si="1"/>
        <v>2</v>
      </c>
      <c r="AI118" s="63">
        <f t="shared" si="2"/>
        <v>0.42708333333333337</v>
      </c>
      <c r="AJ118" s="63">
        <f t="shared" si="3"/>
        <v>0.5756944444444444</v>
      </c>
      <c r="AK118" s="80">
        <f t="shared" si="4"/>
        <v>0</v>
      </c>
      <c r="AL118" s="231">
        <f t="shared" si="5"/>
        <v>2</v>
      </c>
      <c r="AM118" s="81">
        <f t="shared" si="6"/>
        <v>0</v>
      </c>
      <c r="AN118" s="236">
        <f t="shared" si="7"/>
        <v>0</v>
      </c>
      <c r="AO118" s="237">
        <f t="shared" si="8"/>
        <v>82</v>
      </c>
      <c r="AP118" s="295">
        <v>0</v>
      </c>
      <c r="AQ118" s="271">
        <v>0</v>
      </c>
      <c r="AR118" s="296">
        <v>0</v>
      </c>
      <c r="AS118" s="299"/>
      <c r="AT118" s="296">
        <v>0</v>
      </c>
      <c r="AU118" s="299"/>
      <c r="AV118" s="300" t="s">
        <v>184</v>
      </c>
      <c r="AW118" s="299">
        <v>0</v>
      </c>
      <c r="AX118" s="265" t="str">
        <f t="shared" si="15"/>
        <v/>
      </c>
      <c r="AY118" s="265" t="str">
        <f t="shared" si="14"/>
        <v/>
      </c>
      <c r="AZ118" s="268" t="str">
        <f t="shared" si="16"/>
        <v/>
      </c>
    </row>
    <row r="119" spans="1:52" ht="13">
      <c r="A119" s="282">
        <v>17</v>
      </c>
      <c r="B119" s="283">
        <v>42841</v>
      </c>
      <c r="C119" s="280"/>
      <c r="D119" s="283">
        <v>42841</v>
      </c>
      <c r="E119" s="280"/>
      <c r="F119" s="282"/>
      <c r="G119" s="282" t="s">
        <v>28</v>
      </c>
      <c r="H119" s="284"/>
      <c r="I119" s="280"/>
      <c r="J119" s="284" t="s">
        <v>248</v>
      </c>
      <c r="L119" s="44">
        <f t="shared" si="12"/>
        <v>0</v>
      </c>
      <c r="M119" s="14"/>
      <c r="N119" s="14">
        <f t="shared" si="13"/>
        <v>0</v>
      </c>
      <c r="O119" s="32"/>
      <c r="P119" s="12">
        <f t="shared" si="10"/>
        <v>0</v>
      </c>
      <c r="Q119" s="12">
        <f t="shared" si="11"/>
        <v>1</v>
      </c>
      <c r="R119" s="29"/>
      <c r="S119" s="41">
        <f t="shared" si="0"/>
        <v>1</v>
      </c>
      <c r="U119" s="276" t="s">
        <v>49</v>
      </c>
      <c r="V119" s="280"/>
      <c r="W119" s="276" t="s">
        <v>50</v>
      </c>
      <c r="Y119" s="90"/>
      <c r="Z119" s="90"/>
      <c r="AA119" s="276">
        <v>0</v>
      </c>
      <c r="AB119" s="259" t="str">
        <f t="shared" si="17"/>
        <v/>
      </c>
      <c r="AC119" s="29"/>
      <c r="AD119" s="61">
        <f t="shared" si="9"/>
        <v>17</v>
      </c>
      <c r="AE119" s="290">
        <v>0.66666666666666663</v>
      </c>
      <c r="AF119" s="291"/>
      <c r="AG119" s="290">
        <v>0.70833333333333337</v>
      </c>
      <c r="AH119" s="6">
        <f t="shared" si="1"/>
        <v>1</v>
      </c>
      <c r="AI119" s="63">
        <f t="shared" si="2"/>
        <v>4.1666666666666741E-2</v>
      </c>
      <c r="AJ119" s="63">
        <f t="shared" si="3"/>
        <v>0</v>
      </c>
      <c r="AK119" s="80">
        <f t="shared" si="4"/>
        <v>0</v>
      </c>
      <c r="AL119" s="231">
        <f t="shared" si="5"/>
        <v>0</v>
      </c>
      <c r="AM119" s="81">
        <f t="shared" si="6"/>
        <v>0</v>
      </c>
      <c r="AN119" s="236">
        <f t="shared" si="7"/>
        <v>0</v>
      </c>
      <c r="AO119" s="237">
        <f t="shared" si="8"/>
        <v>0</v>
      </c>
      <c r="AP119" s="295">
        <v>0</v>
      </c>
      <c r="AQ119" s="271">
        <v>0</v>
      </c>
      <c r="AR119" s="296">
        <v>0</v>
      </c>
      <c r="AS119" s="299"/>
      <c r="AT119" s="296">
        <v>0</v>
      </c>
      <c r="AU119" s="299"/>
      <c r="AV119" s="300" t="s">
        <v>184</v>
      </c>
      <c r="AW119" s="299">
        <v>0</v>
      </c>
      <c r="AX119" s="265" t="str">
        <f t="shared" si="15"/>
        <v/>
      </c>
      <c r="AY119" s="265" t="str">
        <f t="shared" si="14"/>
        <v/>
      </c>
      <c r="AZ119" s="268" t="str">
        <f t="shared" si="16"/>
        <v/>
      </c>
    </row>
    <row r="120" spans="1:52" ht="13">
      <c r="A120" s="282">
        <v>18</v>
      </c>
      <c r="B120" s="283">
        <v>42856</v>
      </c>
      <c r="C120" s="280"/>
      <c r="D120" s="283">
        <v>42856</v>
      </c>
      <c r="E120" s="280"/>
      <c r="F120" s="282"/>
      <c r="G120" s="282" t="s">
        <v>28</v>
      </c>
      <c r="H120" s="284"/>
      <c r="I120" s="280"/>
      <c r="J120" s="284" t="s">
        <v>236</v>
      </c>
      <c r="L120" s="44">
        <f t="shared" si="12"/>
        <v>0</v>
      </c>
      <c r="M120" s="14"/>
      <c r="N120" s="14">
        <f t="shared" si="13"/>
        <v>0</v>
      </c>
      <c r="O120" s="32"/>
      <c r="P120" s="12">
        <f t="shared" si="10"/>
        <v>0</v>
      </c>
      <c r="Q120" s="12">
        <f t="shared" si="11"/>
        <v>1</v>
      </c>
      <c r="R120" s="29"/>
      <c r="S120" s="41">
        <f t="shared" si="0"/>
        <v>0</v>
      </c>
      <c r="U120" s="276" t="s">
        <v>49</v>
      </c>
      <c r="V120" s="280"/>
      <c r="W120" s="276" t="s">
        <v>50</v>
      </c>
      <c r="Y120" s="90"/>
      <c r="Z120" s="90"/>
      <c r="AA120" s="276">
        <v>0</v>
      </c>
      <c r="AB120" s="259" t="str">
        <f>IF(D119=B120,"Korrekt??? Sie haben zwei gleiche Daten eingegeben","Beispielreise I   Teil 1")</f>
        <v>Beispielreise I   Teil 1</v>
      </c>
      <c r="AC120" s="29"/>
      <c r="AD120" s="61">
        <f t="shared" si="9"/>
        <v>18</v>
      </c>
      <c r="AE120" s="290">
        <v>0.25</v>
      </c>
      <c r="AF120" s="291"/>
      <c r="AG120" s="292" t="str">
        <f>IF(J120="Zürich -&gt;                          .","24:00","16:00")</f>
        <v>16:00</v>
      </c>
      <c r="AH120" s="6">
        <f t="shared" si="1"/>
        <v>1</v>
      </c>
      <c r="AI120" s="63">
        <f>IF(AH120=1,AG120-AE120,1-AE120)</f>
        <v>0.41666666666666663</v>
      </c>
      <c r="AJ120" s="185">
        <f>(IF(P120=0,0,AG120))</f>
        <v>0</v>
      </c>
      <c r="AK120" s="80">
        <f t="shared" si="4"/>
        <v>1</v>
      </c>
      <c r="AL120" s="231">
        <f t="shared" si="5"/>
        <v>0</v>
      </c>
      <c r="AM120" s="81">
        <f t="shared" si="6"/>
        <v>0</v>
      </c>
      <c r="AN120" s="236">
        <f t="shared" si="7"/>
        <v>0</v>
      </c>
      <c r="AO120" s="237">
        <f t="shared" si="8"/>
        <v>41</v>
      </c>
      <c r="AP120" s="295">
        <v>0</v>
      </c>
      <c r="AQ120" s="271">
        <v>0</v>
      </c>
      <c r="AR120" s="296">
        <v>0</v>
      </c>
      <c r="AS120" s="299"/>
      <c r="AT120" s="296">
        <v>0</v>
      </c>
      <c r="AU120" s="299"/>
      <c r="AV120" s="300" t="s">
        <v>184</v>
      </c>
      <c r="AW120" s="299">
        <v>0</v>
      </c>
      <c r="AX120" s="265" t="str">
        <f t="shared" si="15"/>
        <v/>
      </c>
      <c r="AY120" s="265" t="str">
        <f t="shared" si="14"/>
        <v/>
      </c>
      <c r="AZ120" s="268" t="str">
        <f t="shared" si="16"/>
        <v/>
      </c>
    </row>
    <row r="121" spans="1:52" ht="13">
      <c r="A121" s="282">
        <v>19</v>
      </c>
      <c r="B121" s="283">
        <v>42857</v>
      </c>
      <c r="C121" s="280"/>
      <c r="D121" s="283">
        <v>42858</v>
      </c>
      <c r="E121" s="280"/>
      <c r="F121" s="282"/>
      <c r="G121" s="282"/>
      <c r="H121" s="284" t="s">
        <v>142</v>
      </c>
      <c r="I121" s="280"/>
      <c r="J121" s="284" t="s">
        <v>237</v>
      </c>
      <c r="L121" s="44">
        <f>IF(G121=ISBLANK(wert),(IF(G121=ISBLANK(wert),(D121-B121-S121+(IF(B121=ISBLANK(TRUE),0,1))),0)+(IF(W121="j",S121,0))),0)</f>
        <v>2</v>
      </c>
      <c r="M121" s="14"/>
      <c r="N121" s="14">
        <f t="shared" si="13"/>
        <v>2</v>
      </c>
      <c r="O121" s="32"/>
      <c r="P121" s="12">
        <f>D121-B121+(IF((AND((HOUR(AG121)=0),(ISBLANK(AG121)=FALSE))),1,0))</f>
        <v>1</v>
      </c>
      <c r="Q121" s="12">
        <f t="shared" si="11"/>
        <v>0</v>
      </c>
      <c r="R121" s="29"/>
      <c r="S121" s="41">
        <f t="shared" si="0"/>
        <v>0</v>
      </c>
      <c r="U121" s="276" t="s">
        <v>49</v>
      </c>
      <c r="V121" s="280"/>
      <c r="W121" s="276" t="s">
        <v>50</v>
      </c>
      <c r="Y121" s="90"/>
      <c r="Z121" s="90"/>
      <c r="AA121" s="276">
        <v>0</v>
      </c>
      <c r="AB121" s="259" t="str">
        <f>IF(D120=B121,"Korrekt??? Sie haben zwei gleiche Daten eingegeben","Beispielreise I   Teil 2")</f>
        <v>Beispielreise I   Teil 2</v>
      </c>
      <c r="AC121" s="29"/>
      <c r="AD121" s="61">
        <f t="shared" si="9"/>
        <v>19</v>
      </c>
      <c r="AE121" s="290">
        <v>0</v>
      </c>
      <c r="AF121" s="291"/>
      <c r="AG121" s="292" t="str">
        <f>IF(J121="Rom -&gt;                            .","24:00","16:00")</f>
        <v>16:00</v>
      </c>
      <c r="AH121" s="6">
        <f t="shared" si="1"/>
        <v>2</v>
      </c>
      <c r="AI121" s="63">
        <f>IF(AH121=1,AG121-AE121,1-AE121)</f>
        <v>1</v>
      </c>
      <c r="AJ121" s="185" t="str">
        <f t="shared" si="3"/>
        <v>16:00</v>
      </c>
      <c r="AK121" s="80">
        <f t="shared" ref="AK121:AK184" si="18">IF(AL121+AM121=0,(IF(AND((HOUR(AI121))&gt;=8,(HOUR(AI121)&lt;24)),1,0)),0)</f>
        <v>0</v>
      </c>
      <c r="AL121" s="231">
        <f t="shared" si="5"/>
        <v>2</v>
      </c>
      <c r="AM121" s="81">
        <f t="shared" ref="AM121:AM184" si="19">P121-IF(AND(HOUR(AG121)=0,HOUR(AE121)=0),0,1)+IF(AND(HOUR(AE121)&lt;&gt;0,HOUR(AD121)&lt;&gt;0),1,0)+IF(AND(P121=0,HOUR(AE121)&lt;&gt;0),1,0)+IF((AG121-AE121)=AG121,1,0)-IF(AND(AH121=1,HOUR(AG121)=0,HOUR(AE121)=0),1,0)-IF(B121=ISBLANK(TRUE),1,0)-IF(AND(HOUR(AG121)=0,HOUR(AE121)=0,AH121&gt;1),1,0)</f>
        <v>0</v>
      </c>
      <c r="AN121" s="236">
        <f t="shared" si="7"/>
        <v>0</v>
      </c>
      <c r="AO121" s="237">
        <f t="shared" si="8"/>
        <v>0</v>
      </c>
      <c r="AP121" s="295">
        <v>0</v>
      </c>
      <c r="AQ121" s="271">
        <v>0</v>
      </c>
      <c r="AR121" s="296">
        <v>0</v>
      </c>
      <c r="AS121" s="299"/>
      <c r="AT121" s="296">
        <v>0</v>
      </c>
      <c r="AU121" s="299"/>
      <c r="AV121" s="300" t="s">
        <v>184</v>
      </c>
      <c r="AW121" s="299">
        <v>0</v>
      </c>
      <c r="AX121" s="265" t="str">
        <f t="shared" si="15"/>
        <v/>
      </c>
      <c r="AY121" s="265" t="str">
        <f t="shared" si="14"/>
        <v/>
      </c>
      <c r="AZ121" s="268" t="str">
        <f t="shared" si="16"/>
        <v/>
      </c>
    </row>
    <row r="122" spans="1:52" ht="13">
      <c r="A122" s="282">
        <v>20</v>
      </c>
      <c r="B122" s="283">
        <v>42859</v>
      </c>
      <c r="C122" s="280"/>
      <c r="D122" s="283">
        <v>42860</v>
      </c>
      <c r="E122" s="280"/>
      <c r="F122" s="282"/>
      <c r="G122" s="282"/>
      <c r="H122" s="284" t="s">
        <v>31</v>
      </c>
      <c r="I122" s="280"/>
      <c r="J122" s="284" t="s">
        <v>238</v>
      </c>
      <c r="L122" s="44">
        <f t="shared" si="12"/>
        <v>2</v>
      </c>
      <c r="M122" s="14"/>
      <c r="N122" s="14">
        <f t="shared" si="13"/>
        <v>2</v>
      </c>
      <c r="O122" s="32"/>
      <c r="P122" s="12">
        <f t="shared" si="10"/>
        <v>1</v>
      </c>
      <c r="Q122" s="12">
        <f t="shared" si="11"/>
        <v>0</v>
      </c>
      <c r="R122" s="29"/>
      <c r="S122" s="41">
        <f t="shared" si="0"/>
        <v>0</v>
      </c>
      <c r="U122" s="276" t="s">
        <v>49</v>
      </c>
      <c r="V122" s="280"/>
      <c r="W122" s="276" t="s">
        <v>50</v>
      </c>
      <c r="Y122" s="90"/>
      <c r="Z122" s="90"/>
      <c r="AA122" s="276">
        <v>0</v>
      </c>
      <c r="AB122" s="259" t="str">
        <f>IF(D121=B122,"Korrekt??? Sie haben zwei gleiche Daten eingegeben","Beispielreise I    Teil 3")</f>
        <v>Beispielreise I    Teil 3</v>
      </c>
      <c r="AC122" s="29"/>
      <c r="AD122" s="61">
        <f t="shared" si="9"/>
        <v>20</v>
      </c>
      <c r="AE122" s="290">
        <v>0</v>
      </c>
      <c r="AF122" s="291"/>
      <c r="AG122" s="290">
        <v>0.54166666666666663</v>
      </c>
      <c r="AH122" s="6">
        <f t="shared" si="1"/>
        <v>2</v>
      </c>
      <c r="AI122" s="63">
        <f t="shared" si="2"/>
        <v>1</v>
      </c>
      <c r="AJ122" s="63">
        <f t="shared" si="3"/>
        <v>0.54166666666666663</v>
      </c>
      <c r="AK122" s="80">
        <f t="shared" si="18"/>
        <v>0</v>
      </c>
      <c r="AL122" s="231">
        <f t="shared" si="5"/>
        <v>1</v>
      </c>
      <c r="AM122" s="81">
        <f t="shared" si="19"/>
        <v>1</v>
      </c>
      <c r="AN122" s="236">
        <f t="shared" si="7"/>
        <v>0</v>
      </c>
      <c r="AO122" s="237">
        <f t="shared" si="8"/>
        <v>0</v>
      </c>
      <c r="AP122" s="295">
        <v>0</v>
      </c>
      <c r="AQ122" s="271">
        <v>0</v>
      </c>
      <c r="AR122" s="296">
        <v>0</v>
      </c>
      <c r="AS122" s="299"/>
      <c r="AT122" s="296">
        <v>0</v>
      </c>
      <c r="AU122" s="299"/>
      <c r="AV122" s="300" t="s">
        <v>184</v>
      </c>
      <c r="AW122" s="299">
        <v>0</v>
      </c>
      <c r="AX122" s="265" t="str">
        <f t="shared" si="15"/>
        <v/>
      </c>
      <c r="AY122" s="265" t="str">
        <f t="shared" si="14"/>
        <v/>
      </c>
      <c r="AZ122" s="268" t="str">
        <f t="shared" si="16"/>
        <v/>
      </c>
    </row>
    <row r="123" spans="1:52" ht="13">
      <c r="A123" s="282">
        <v>21</v>
      </c>
      <c r="B123" s="283">
        <v>42861</v>
      </c>
      <c r="C123" s="280"/>
      <c r="D123" s="283">
        <v>42861</v>
      </c>
      <c r="E123" s="280"/>
      <c r="F123" s="282"/>
      <c r="G123" s="282"/>
      <c r="H123" s="284" t="s">
        <v>31</v>
      </c>
      <c r="I123" s="280"/>
      <c r="J123" s="284" t="s">
        <v>239</v>
      </c>
      <c r="K123" s="99"/>
      <c r="L123" s="44">
        <f t="shared" si="12"/>
        <v>0</v>
      </c>
      <c r="M123" s="14"/>
      <c r="N123" s="14">
        <f>IF((H123=ISBLANK(TRUE)),(D123-B123),(D123-B123+1))-(IF(AND(U123="n",W123="n"),S123,0))+(IF((AND((HOUR(AG123)=0),(ISBLANK(AG123)=FALSE),OR(ISBLANK(G123)=FALSE,ISBLANK(F123)=FALSE))),1,0))</f>
        <v>1</v>
      </c>
      <c r="O123" s="32"/>
      <c r="P123" s="12">
        <f t="shared" si="10"/>
        <v>0</v>
      </c>
      <c r="Q123" s="12">
        <f t="shared" si="11"/>
        <v>0</v>
      </c>
      <c r="R123" s="29"/>
      <c r="S123" s="41">
        <f t="shared" si="0"/>
        <v>1</v>
      </c>
      <c r="U123" s="276" t="s">
        <v>49</v>
      </c>
      <c r="V123" s="280"/>
      <c r="W123" s="276" t="s">
        <v>50</v>
      </c>
      <c r="Y123" s="90"/>
      <c r="Z123" s="90"/>
      <c r="AA123" s="276">
        <v>0</v>
      </c>
      <c r="AB123" s="259" t="str">
        <f>IF(D122=B123,"Korrekt??? Sie haben zwei gleiche Daten eingegeben","Beispielreise II")</f>
        <v>Beispielreise II</v>
      </c>
      <c r="AC123" s="29"/>
      <c r="AD123" s="61">
        <f t="shared" si="9"/>
        <v>21</v>
      </c>
      <c r="AE123" s="290">
        <v>0.33333333333333331</v>
      </c>
      <c r="AF123" s="291"/>
      <c r="AG123" s="290">
        <v>0.95833333333333337</v>
      </c>
      <c r="AH123" s="6">
        <f t="shared" si="1"/>
        <v>1</v>
      </c>
      <c r="AI123" s="63">
        <f t="shared" si="2"/>
        <v>0.625</v>
      </c>
      <c r="AJ123" s="63">
        <f t="shared" si="3"/>
        <v>0</v>
      </c>
      <c r="AK123" s="80">
        <f t="shared" si="18"/>
        <v>1</v>
      </c>
      <c r="AL123" s="231">
        <f t="shared" si="5"/>
        <v>0</v>
      </c>
      <c r="AM123" s="81">
        <f t="shared" si="19"/>
        <v>0</v>
      </c>
      <c r="AN123" s="236">
        <f t="shared" si="7"/>
        <v>0</v>
      </c>
      <c r="AO123" s="237">
        <f t="shared" si="8"/>
        <v>0</v>
      </c>
      <c r="AP123" s="295">
        <v>0</v>
      </c>
      <c r="AQ123" s="271">
        <v>0</v>
      </c>
      <c r="AR123" s="296">
        <v>0</v>
      </c>
      <c r="AS123" s="299"/>
      <c r="AT123" s="296">
        <v>0</v>
      </c>
      <c r="AU123" s="299"/>
      <c r="AV123" s="300" t="s">
        <v>184</v>
      </c>
      <c r="AW123" s="299">
        <v>0</v>
      </c>
      <c r="AX123" s="265" t="str">
        <f t="shared" si="15"/>
        <v/>
      </c>
      <c r="AY123" s="265" t="str">
        <f t="shared" si="14"/>
        <v/>
      </c>
      <c r="AZ123" s="268" t="str">
        <f t="shared" si="16"/>
        <v/>
      </c>
    </row>
    <row r="124" spans="1:52" ht="13">
      <c r="A124" s="282">
        <v>22</v>
      </c>
      <c r="B124" s="283"/>
      <c r="C124" s="280"/>
      <c r="D124" s="283"/>
      <c r="E124" s="280"/>
      <c r="F124" s="282"/>
      <c r="G124" s="282"/>
      <c r="H124" s="284"/>
      <c r="I124" s="280"/>
      <c r="J124" s="284"/>
      <c r="L124" s="44">
        <f t="shared" si="12"/>
        <v>0</v>
      </c>
      <c r="M124" s="14"/>
      <c r="N124" s="14">
        <f t="shared" si="13"/>
        <v>0</v>
      </c>
      <c r="O124" s="32"/>
      <c r="P124" s="12">
        <f t="shared" si="10"/>
        <v>0</v>
      </c>
      <c r="Q124" s="12">
        <f t="shared" si="11"/>
        <v>0</v>
      </c>
      <c r="R124" s="29"/>
      <c r="S124" s="41">
        <f t="shared" si="0"/>
        <v>0</v>
      </c>
      <c r="U124" s="276" t="s">
        <v>49</v>
      </c>
      <c r="V124" s="280"/>
      <c r="W124" s="276" t="s">
        <v>50</v>
      </c>
      <c r="Y124" s="90"/>
      <c r="Z124" s="90"/>
      <c r="AA124" s="276">
        <v>0</v>
      </c>
      <c r="AB124" s="259" t="str">
        <f>IF(D123=B124,"Korrekt ??? Sie haben zwei gleich Daten eingegeben","Reisen I und II rechts oben!")</f>
        <v>Reisen I und II rechts oben!</v>
      </c>
      <c r="AC124" s="29"/>
      <c r="AD124" s="61">
        <f t="shared" si="9"/>
        <v>22</v>
      </c>
      <c r="AE124" s="290"/>
      <c r="AF124" s="291"/>
      <c r="AG124" s="290"/>
      <c r="AH124" s="6">
        <f t="shared" ref="AH124:AH187" si="20">D124-B124+1-(IF((AE124-AG124=0),1,0))</f>
        <v>0</v>
      </c>
      <c r="AI124" s="63">
        <f t="shared" ref="AI124:AI187" si="21">IF(AH124=1,AG124-AE124,1-AE124)</f>
        <v>1</v>
      </c>
      <c r="AJ124" s="63">
        <f t="shared" ref="AJ124:AJ187" si="22">(IF(P124=0,0,AG124))</f>
        <v>0</v>
      </c>
      <c r="AK124" s="80">
        <f t="shared" si="18"/>
        <v>0</v>
      </c>
      <c r="AL124" s="231">
        <f t="shared" si="5"/>
        <v>0</v>
      </c>
      <c r="AM124" s="81">
        <f t="shared" si="19"/>
        <v>0</v>
      </c>
      <c r="AN124" s="236">
        <f t="shared" si="7"/>
        <v>0</v>
      </c>
      <c r="AO124" s="237">
        <f t="shared" si="8"/>
        <v>0</v>
      </c>
      <c r="AP124" s="295">
        <v>0</v>
      </c>
      <c r="AQ124" s="271">
        <v>0</v>
      </c>
      <c r="AR124" s="296">
        <v>0</v>
      </c>
      <c r="AS124" s="299"/>
      <c r="AT124" s="296">
        <v>0</v>
      </c>
      <c r="AU124" s="299"/>
      <c r="AV124" s="300" t="s">
        <v>184</v>
      </c>
      <c r="AW124" s="299">
        <v>0</v>
      </c>
      <c r="AX124" s="265" t="str">
        <f t="shared" si="15"/>
        <v/>
      </c>
      <c r="AY124" s="265" t="str">
        <f t="shared" si="14"/>
        <v/>
      </c>
      <c r="AZ124" s="268" t="str">
        <f t="shared" si="16"/>
        <v/>
      </c>
    </row>
    <row r="125" spans="1:52" ht="13">
      <c r="A125" s="282">
        <v>23</v>
      </c>
      <c r="B125" s="283"/>
      <c r="C125" s="280"/>
      <c r="D125" s="283"/>
      <c r="E125" s="280"/>
      <c r="F125" s="282"/>
      <c r="G125" s="282"/>
      <c r="H125" s="284"/>
      <c r="I125" s="280"/>
      <c r="J125" s="284"/>
      <c r="L125" s="44">
        <f t="shared" si="12"/>
        <v>0</v>
      </c>
      <c r="M125" s="14"/>
      <c r="N125" s="14">
        <f t="shared" si="13"/>
        <v>0</v>
      </c>
      <c r="O125" s="32"/>
      <c r="P125" s="12">
        <f t="shared" si="10"/>
        <v>0</v>
      </c>
      <c r="Q125" s="12">
        <f t="shared" si="11"/>
        <v>0</v>
      </c>
      <c r="R125" s="29"/>
      <c r="S125" s="41">
        <f t="shared" si="0"/>
        <v>0</v>
      </c>
      <c r="U125" s="276" t="s">
        <v>49</v>
      </c>
      <c r="V125" s="280"/>
      <c r="W125" s="276" t="s">
        <v>50</v>
      </c>
      <c r="Y125" s="90"/>
      <c r="Z125" s="90"/>
      <c r="AA125" s="276">
        <v>0</v>
      </c>
      <c r="AB125" s="259" t="str">
        <f>IF(J125&lt;&gt;"",(IF(D124=B125,"Korrekt??? Sie haben zwei gleiche Daten eingegeben","")),"")</f>
        <v/>
      </c>
      <c r="AC125" s="29"/>
      <c r="AD125" s="61">
        <f t="shared" si="9"/>
        <v>23</v>
      </c>
      <c r="AE125" s="290"/>
      <c r="AF125" s="291"/>
      <c r="AG125" s="290"/>
      <c r="AH125" s="6">
        <f t="shared" si="20"/>
        <v>0</v>
      </c>
      <c r="AI125" s="63">
        <f t="shared" si="21"/>
        <v>1</v>
      </c>
      <c r="AJ125" s="63">
        <f t="shared" si="22"/>
        <v>0</v>
      </c>
      <c r="AK125" s="80">
        <f t="shared" si="18"/>
        <v>0</v>
      </c>
      <c r="AL125" s="231">
        <f t="shared" si="5"/>
        <v>0</v>
      </c>
      <c r="AM125" s="81">
        <f t="shared" si="19"/>
        <v>0</v>
      </c>
      <c r="AN125" s="236">
        <f t="shared" si="7"/>
        <v>0</v>
      </c>
      <c r="AO125" s="237">
        <f t="shared" si="8"/>
        <v>0</v>
      </c>
      <c r="AP125" s="295">
        <v>0</v>
      </c>
      <c r="AQ125" s="271">
        <v>0</v>
      </c>
      <c r="AR125" s="296">
        <v>0</v>
      </c>
      <c r="AS125" s="299"/>
      <c r="AT125" s="296">
        <v>0</v>
      </c>
      <c r="AU125" s="299"/>
      <c r="AV125" s="300" t="s">
        <v>184</v>
      </c>
      <c r="AW125" s="299">
        <v>0</v>
      </c>
      <c r="AX125" s="265" t="str">
        <f t="shared" si="15"/>
        <v/>
      </c>
      <c r="AY125" s="265" t="str">
        <f>IF(J125&lt;&gt;"",(IF(AND(F125="",G125="",H125=""),"Bitte in Spalte F oder G oder H eine Eintragung machen","")),"")</f>
        <v/>
      </c>
      <c r="AZ125" s="268" t="str">
        <f t="shared" si="16"/>
        <v/>
      </c>
    </row>
    <row r="126" spans="1:52" ht="13">
      <c r="A126" s="282">
        <v>24</v>
      </c>
      <c r="B126" s="283"/>
      <c r="C126" s="280"/>
      <c r="D126" s="283"/>
      <c r="E126" s="280"/>
      <c r="F126" s="282"/>
      <c r="G126" s="282"/>
      <c r="H126" s="284"/>
      <c r="I126" s="280"/>
      <c r="J126" s="284"/>
      <c r="L126" s="44">
        <f t="shared" si="12"/>
        <v>0</v>
      </c>
      <c r="M126" s="14"/>
      <c r="N126" s="14">
        <f t="shared" si="13"/>
        <v>0</v>
      </c>
      <c r="O126" s="32"/>
      <c r="P126" s="12">
        <f t="shared" si="10"/>
        <v>0</v>
      </c>
      <c r="Q126" s="12">
        <f t="shared" si="11"/>
        <v>0</v>
      </c>
      <c r="R126" s="29"/>
      <c r="S126" s="41">
        <f t="shared" si="0"/>
        <v>0</v>
      </c>
      <c r="U126" s="276" t="s">
        <v>49</v>
      </c>
      <c r="V126" s="280"/>
      <c r="W126" s="276" t="s">
        <v>50</v>
      </c>
      <c r="Y126" s="90"/>
      <c r="Z126" s="90"/>
      <c r="AA126" s="276">
        <v>0</v>
      </c>
      <c r="AB126" s="259" t="str">
        <f>IF(J126&lt;&gt;"",(IF(D125=B126,"Korrekt??? Sie haben zwei gleiche Daten eingegeben","")),"")</f>
        <v/>
      </c>
      <c r="AC126" s="29"/>
      <c r="AD126" s="61">
        <f t="shared" si="9"/>
        <v>24</v>
      </c>
      <c r="AE126" s="290"/>
      <c r="AF126" s="291"/>
      <c r="AG126" s="290"/>
      <c r="AH126" s="6">
        <f t="shared" si="20"/>
        <v>0</v>
      </c>
      <c r="AI126" s="63">
        <f>IF(AH126=1,AG126-AE126,1-AE126)</f>
        <v>1</v>
      </c>
      <c r="AJ126" s="63">
        <f>(IF(P126=0,0,AG126))</f>
        <v>0</v>
      </c>
      <c r="AK126" s="80">
        <f>IF(AL126+AM126=0,(IF(AND((HOUR(AI126))&gt;=8,(HOUR(AI126)&lt;24)),1,0)),0)</f>
        <v>0</v>
      </c>
      <c r="AL126" s="231">
        <f t="shared" si="5"/>
        <v>0</v>
      </c>
      <c r="AM126" s="81">
        <f>P126-IF(AND(HOUR(AG126)=0,HOUR(AE126)=0),0,1)+IF(AND(HOUR(AE126)&lt;&gt;0,HOUR(AD126)&lt;&gt;0),1,0)+IF(AND(P126=0,HOUR(AE126)&lt;&gt;0),1,0)+IF((AG126-AE126)=AG126,1,0)-IF(AND(AH126=1,HOUR(AG126)=0,HOUR(AE126)=0),1,0)-IF(B126=ISBLANK(TRUE),1,0)-IF(AND(HOUR(AG126)=0,HOUR(AE126)=0,AH126&gt;1),1,0)</f>
        <v>0</v>
      </c>
      <c r="AN126" s="236">
        <f t="shared" si="7"/>
        <v>0</v>
      </c>
      <c r="AO126" s="237">
        <f t="shared" si="8"/>
        <v>0</v>
      </c>
      <c r="AP126" s="295">
        <v>0</v>
      </c>
      <c r="AQ126" s="271">
        <v>0</v>
      </c>
      <c r="AR126" s="296">
        <v>0</v>
      </c>
      <c r="AS126" s="299"/>
      <c r="AT126" s="296">
        <v>0</v>
      </c>
      <c r="AU126" s="299"/>
      <c r="AV126" s="300" t="s">
        <v>184</v>
      </c>
      <c r="AW126" s="299">
        <v>0</v>
      </c>
      <c r="AX126" s="265" t="str">
        <f t="shared" si="15"/>
        <v/>
      </c>
      <c r="AY126" s="265" t="str">
        <f>IF(J126&lt;&gt;"",(IF(AND(F126="",G126="",H126=""),"Bitte in Spalte F oder G oder H eine Eintragung machen","")),"")</f>
        <v/>
      </c>
      <c r="AZ126" s="268" t="str">
        <f t="shared" si="16"/>
        <v/>
      </c>
    </row>
    <row r="127" spans="1:52" ht="13">
      <c r="A127" s="282">
        <v>25</v>
      </c>
      <c r="B127" s="283"/>
      <c r="C127" s="280"/>
      <c r="D127" s="283"/>
      <c r="E127" s="280"/>
      <c r="F127" s="282"/>
      <c r="G127" s="282"/>
      <c r="H127" s="284"/>
      <c r="I127" s="280"/>
      <c r="J127" s="284"/>
      <c r="L127" s="44">
        <f t="shared" si="12"/>
        <v>0</v>
      </c>
      <c r="M127" s="14"/>
      <c r="N127" s="14">
        <f t="shared" si="13"/>
        <v>0</v>
      </c>
      <c r="O127" s="32"/>
      <c r="P127" s="12">
        <f t="shared" si="10"/>
        <v>0</v>
      </c>
      <c r="Q127" s="12">
        <f t="shared" si="11"/>
        <v>0</v>
      </c>
      <c r="R127" s="29"/>
      <c r="S127" s="41">
        <f t="shared" si="0"/>
        <v>0</v>
      </c>
      <c r="U127" s="276" t="s">
        <v>49</v>
      </c>
      <c r="V127" s="280"/>
      <c r="W127" s="276" t="s">
        <v>50</v>
      </c>
      <c r="Y127" s="90"/>
      <c r="Z127" s="90"/>
      <c r="AA127" s="276">
        <v>0</v>
      </c>
      <c r="AB127" s="259" t="str">
        <f>IF(J127&lt;&gt;"",(IF(D126=B127,"Korrekt??? Sie haben zwei gleiche Daten eingegeben","")),"")</f>
        <v/>
      </c>
      <c r="AC127" s="29"/>
      <c r="AD127" s="61">
        <f t="shared" si="9"/>
        <v>25</v>
      </c>
      <c r="AE127" s="290"/>
      <c r="AF127" s="291"/>
      <c r="AG127" s="290"/>
      <c r="AH127" s="6">
        <f t="shared" si="20"/>
        <v>0</v>
      </c>
      <c r="AI127" s="63">
        <f t="shared" si="21"/>
        <v>1</v>
      </c>
      <c r="AJ127" s="63">
        <f t="shared" si="22"/>
        <v>0</v>
      </c>
      <c r="AK127" s="80">
        <f t="shared" si="18"/>
        <v>0</v>
      </c>
      <c r="AL127" s="231">
        <f t="shared" si="5"/>
        <v>0</v>
      </c>
      <c r="AM127" s="81">
        <f t="shared" si="19"/>
        <v>0</v>
      </c>
      <c r="AN127" s="236">
        <f t="shared" si="7"/>
        <v>0</v>
      </c>
      <c r="AO127" s="237">
        <f t="shared" si="8"/>
        <v>0</v>
      </c>
      <c r="AP127" s="295">
        <v>0</v>
      </c>
      <c r="AQ127" s="271">
        <v>0</v>
      </c>
      <c r="AR127" s="296">
        <v>0</v>
      </c>
      <c r="AS127" s="299"/>
      <c r="AT127" s="296">
        <v>0</v>
      </c>
      <c r="AU127" s="299"/>
      <c r="AV127" s="300" t="s">
        <v>184</v>
      </c>
      <c r="AW127" s="299">
        <v>0</v>
      </c>
      <c r="AX127" s="265" t="str">
        <f t="shared" si="15"/>
        <v/>
      </c>
      <c r="AY127" s="265" t="str">
        <f>IF(J127&lt;&gt;"",(IF(AND(F127="",G127="",H127=""),"Bitte in Spalte F oder G oder H eine Eintragung machen","")),"")</f>
        <v/>
      </c>
      <c r="AZ127" s="268" t="str">
        <f t="shared" si="16"/>
        <v/>
      </c>
    </row>
    <row r="128" spans="1:52" ht="13">
      <c r="A128" s="282">
        <v>26</v>
      </c>
      <c r="B128" s="283"/>
      <c r="C128" s="280"/>
      <c r="D128" s="283"/>
      <c r="E128" s="280"/>
      <c r="F128" s="282"/>
      <c r="G128" s="282"/>
      <c r="H128" s="284"/>
      <c r="I128" s="280"/>
      <c r="J128" s="284"/>
      <c r="L128" s="44">
        <f t="shared" si="12"/>
        <v>0</v>
      </c>
      <c r="M128" s="14"/>
      <c r="N128" s="14">
        <f t="shared" si="13"/>
        <v>0</v>
      </c>
      <c r="O128" s="32"/>
      <c r="P128" s="12">
        <f t="shared" si="10"/>
        <v>0</v>
      </c>
      <c r="Q128" s="12">
        <f t="shared" si="11"/>
        <v>0</v>
      </c>
      <c r="R128" s="29"/>
      <c r="S128" s="41">
        <f t="shared" si="0"/>
        <v>0</v>
      </c>
      <c r="U128" s="276" t="s">
        <v>49</v>
      </c>
      <c r="V128" s="280"/>
      <c r="W128" s="276" t="s">
        <v>50</v>
      </c>
      <c r="Y128" s="90"/>
      <c r="Z128" s="90"/>
      <c r="AA128" s="276">
        <v>0</v>
      </c>
      <c r="AB128" s="259" t="str">
        <f>IF(J128&lt;&gt;"",(IF(D127=B128,"Korrekt??? Sie haben zwei gleiche Daten eingegeben","")),"")</f>
        <v/>
      </c>
      <c r="AC128" s="29"/>
      <c r="AD128" s="61">
        <f t="shared" si="9"/>
        <v>26</v>
      </c>
      <c r="AE128" s="290"/>
      <c r="AF128" s="291"/>
      <c r="AG128" s="290"/>
      <c r="AH128" s="6">
        <f t="shared" si="20"/>
        <v>0</v>
      </c>
      <c r="AI128" s="63">
        <f t="shared" si="21"/>
        <v>1</v>
      </c>
      <c r="AJ128" s="63">
        <f t="shared" si="22"/>
        <v>0</v>
      </c>
      <c r="AK128" s="80">
        <f t="shared" si="18"/>
        <v>0</v>
      </c>
      <c r="AL128" s="231">
        <f t="shared" si="5"/>
        <v>0</v>
      </c>
      <c r="AM128" s="81">
        <f t="shared" si="19"/>
        <v>0</v>
      </c>
      <c r="AN128" s="236">
        <f t="shared" si="7"/>
        <v>0</v>
      </c>
      <c r="AO128" s="237">
        <f t="shared" si="8"/>
        <v>0</v>
      </c>
      <c r="AP128" s="295">
        <v>0</v>
      </c>
      <c r="AQ128" s="271">
        <v>0</v>
      </c>
      <c r="AR128" s="296">
        <v>0</v>
      </c>
      <c r="AS128" s="299"/>
      <c r="AT128" s="296">
        <v>0</v>
      </c>
      <c r="AU128" s="299"/>
      <c r="AV128" s="300" t="s">
        <v>184</v>
      </c>
      <c r="AW128" s="299">
        <v>0</v>
      </c>
      <c r="AX128" s="265" t="str">
        <f t="shared" si="15"/>
        <v/>
      </c>
      <c r="AY128" s="265" t="str">
        <f>IF(J128&lt;&gt;"",(IF(AND(F128="",G128="",H128=""),"Bitte in Spalte F oder G oder H eine Eintragung machen","")),"")</f>
        <v/>
      </c>
      <c r="AZ128" s="268" t="str">
        <f t="shared" si="16"/>
        <v/>
      </c>
    </row>
    <row r="129" spans="1:52" ht="13">
      <c r="A129" s="282">
        <v>27</v>
      </c>
      <c r="B129" s="283"/>
      <c r="C129" s="280"/>
      <c r="D129" s="283"/>
      <c r="E129" s="280"/>
      <c r="F129" s="282"/>
      <c r="G129" s="282"/>
      <c r="H129" s="284"/>
      <c r="I129" s="280"/>
      <c r="J129" s="284"/>
      <c r="L129" s="44">
        <f t="shared" si="12"/>
        <v>0</v>
      </c>
      <c r="M129" s="14"/>
      <c r="N129" s="14">
        <f t="shared" si="13"/>
        <v>0</v>
      </c>
      <c r="O129" s="32"/>
      <c r="P129" s="12">
        <f t="shared" si="10"/>
        <v>0</v>
      </c>
      <c r="Q129" s="12">
        <f t="shared" si="11"/>
        <v>0</v>
      </c>
      <c r="R129" s="29"/>
      <c r="S129" s="41">
        <f t="shared" si="0"/>
        <v>0</v>
      </c>
      <c r="U129" s="276" t="s">
        <v>49</v>
      </c>
      <c r="V129" s="280"/>
      <c r="W129" s="276" t="s">
        <v>50</v>
      </c>
      <c r="Y129" s="90"/>
      <c r="Z129" s="90"/>
      <c r="AA129" s="276">
        <v>0</v>
      </c>
      <c r="AB129" s="259" t="str">
        <f>IF(J129&lt;&gt;"",(IF(D128=B129,"Korrekt??? Sie haben zwei gleiche Daten eingegeben","")),"")</f>
        <v/>
      </c>
      <c r="AC129" s="29"/>
      <c r="AD129" s="61">
        <f t="shared" si="9"/>
        <v>27</v>
      </c>
      <c r="AE129" s="290"/>
      <c r="AF129" s="291"/>
      <c r="AG129" s="290"/>
      <c r="AH129" s="6">
        <f t="shared" si="20"/>
        <v>0</v>
      </c>
      <c r="AI129" s="63">
        <f t="shared" si="21"/>
        <v>1</v>
      </c>
      <c r="AJ129" s="63">
        <f t="shared" si="22"/>
        <v>0</v>
      </c>
      <c r="AK129" s="80">
        <f t="shared" si="18"/>
        <v>0</v>
      </c>
      <c r="AL129" s="231">
        <f t="shared" si="5"/>
        <v>0</v>
      </c>
      <c r="AM129" s="81">
        <f t="shared" si="19"/>
        <v>0</v>
      </c>
      <c r="AN129" s="236">
        <f t="shared" si="7"/>
        <v>0</v>
      </c>
      <c r="AO129" s="237">
        <f t="shared" si="8"/>
        <v>0</v>
      </c>
      <c r="AP129" s="295">
        <v>0</v>
      </c>
      <c r="AQ129" s="271">
        <v>0</v>
      </c>
      <c r="AR129" s="296">
        <v>0</v>
      </c>
      <c r="AS129" s="299"/>
      <c r="AT129" s="296">
        <v>0</v>
      </c>
      <c r="AU129" s="299"/>
      <c r="AV129" s="300" t="s">
        <v>184</v>
      </c>
      <c r="AW129" s="299">
        <v>0</v>
      </c>
      <c r="AX129" s="265" t="str">
        <f t="shared" si="15"/>
        <v/>
      </c>
      <c r="AY129" s="265" t="str">
        <f t="shared" ref="AY129:AY192" si="23">IF(J129&lt;&gt;"",(IF(AND(F129="",G129="",H129=""),"Bitte in Spalte F oder G oder H eine Eintragung machen","")),"")</f>
        <v/>
      </c>
      <c r="AZ129" s="268" t="str">
        <f t="shared" si="16"/>
        <v/>
      </c>
    </row>
    <row r="130" spans="1:52" ht="13">
      <c r="A130" s="282">
        <v>28</v>
      </c>
      <c r="B130" s="283"/>
      <c r="C130" s="280"/>
      <c r="D130" s="283"/>
      <c r="E130" s="280"/>
      <c r="F130" s="282"/>
      <c r="G130" s="282"/>
      <c r="H130" s="284"/>
      <c r="I130" s="280"/>
      <c r="J130" s="284"/>
      <c r="L130" s="44">
        <f t="shared" si="12"/>
        <v>0</v>
      </c>
      <c r="M130" s="14"/>
      <c r="N130" s="14">
        <f t="shared" si="13"/>
        <v>0</v>
      </c>
      <c r="O130" s="32"/>
      <c r="P130" s="12">
        <f t="shared" si="10"/>
        <v>0</v>
      </c>
      <c r="Q130" s="12">
        <f t="shared" si="11"/>
        <v>0</v>
      </c>
      <c r="R130" s="29"/>
      <c r="S130" s="41">
        <f t="shared" si="0"/>
        <v>0</v>
      </c>
      <c r="U130" s="276" t="s">
        <v>49</v>
      </c>
      <c r="V130" s="280"/>
      <c r="W130" s="276" t="s">
        <v>50</v>
      </c>
      <c r="Y130" s="90"/>
      <c r="Z130" s="90"/>
      <c r="AA130" s="276">
        <v>0</v>
      </c>
      <c r="AB130" s="259" t="str">
        <f t="shared" ref="AB130:AB191" si="24">IF(J130&lt;&gt;"",(IF(D129=B130,"Korrekt??? Sie haben zwei gleiche Daten eingegeben","")),"")</f>
        <v/>
      </c>
      <c r="AC130" s="29"/>
      <c r="AD130" s="61">
        <f t="shared" si="9"/>
        <v>28</v>
      </c>
      <c r="AE130" s="290"/>
      <c r="AF130" s="291"/>
      <c r="AG130" s="290"/>
      <c r="AH130" s="6">
        <f t="shared" si="20"/>
        <v>0</v>
      </c>
      <c r="AI130" s="63">
        <f t="shared" si="21"/>
        <v>1</v>
      </c>
      <c r="AJ130" s="63">
        <f t="shared" si="22"/>
        <v>0</v>
      </c>
      <c r="AK130" s="80">
        <f t="shared" si="18"/>
        <v>0</v>
      </c>
      <c r="AL130" s="231">
        <f t="shared" ref="AL130:AL193" si="25">(AH130-AM130)-IF(AH130=1,1,0)+IF((AND(AI130=1,AJ130=1)),1,0)</f>
        <v>0</v>
      </c>
      <c r="AM130" s="81">
        <f t="shared" si="19"/>
        <v>0</v>
      </c>
      <c r="AN130" s="236">
        <f t="shared" si="7"/>
        <v>0</v>
      </c>
      <c r="AO130" s="237">
        <f t="shared" si="8"/>
        <v>0</v>
      </c>
      <c r="AP130" s="295">
        <v>0</v>
      </c>
      <c r="AQ130" s="271">
        <v>0</v>
      </c>
      <c r="AR130" s="296">
        <v>0</v>
      </c>
      <c r="AS130" s="299"/>
      <c r="AT130" s="296">
        <v>0</v>
      </c>
      <c r="AU130" s="299"/>
      <c r="AV130" s="300" t="s">
        <v>184</v>
      </c>
      <c r="AW130" s="299">
        <v>0</v>
      </c>
      <c r="AX130" s="265" t="str">
        <f t="shared" si="15"/>
        <v/>
      </c>
      <c r="AY130" s="265" t="str">
        <f t="shared" si="23"/>
        <v/>
      </c>
      <c r="AZ130" s="268" t="str">
        <f t="shared" si="16"/>
        <v/>
      </c>
    </row>
    <row r="131" spans="1:52" ht="13">
      <c r="A131" s="282">
        <v>29</v>
      </c>
      <c r="B131" s="283"/>
      <c r="C131" s="280"/>
      <c r="D131" s="283"/>
      <c r="E131" s="280"/>
      <c r="F131" s="282"/>
      <c r="G131" s="282"/>
      <c r="H131" s="284"/>
      <c r="I131" s="280"/>
      <c r="J131" s="284"/>
      <c r="L131" s="44">
        <f t="shared" si="12"/>
        <v>0</v>
      </c>
      <c r="M131" s="14"/>
      <c r="N131" s="14">
        <f t="shared" si="13"/>
        <v>0</v>
      </c>
      <c r="O131" s="32"/>
      <c r="P131" s="12">
        <f t="shared" si="10"/>
        <v>0</v>
      </c>
      <c r="Q131" s="12">
        <f t="shared" si="11"/>
        <v>0</v>
      </c>
      <c r="R131" s="29"/>
      <c r="S131" s="41">
        <f t="shared" si="0"/>
        <v>0</v>
      </c>
      <c r="U131" s="276" t="s">
        <v>49</v>
      </c>
      <c r="V131" s="280"/>
      <c r="W131" s="276" t="s">
        <v>50</v>
      </c>
      <c r="Y131" s="90"/>
      <c r="Z131" s="90"/>
      <c r="AA131" s="276">
        <v>0</v>
      </c>
      <c r="AB131" s="259" t="str">
        <f t="shared" si="24"/>
        <v/>
      </c>
      <c r="AC131" s="29"/>
      <c r="AD131" s="61">
        <f t="shared" si="9"/>
        <v>29</v>
      </c>
      <c r="AE131" s="290"/>
      <c r="AF131" s="291"/>
      <c r="AG131" s="290"/>
      <c r="AH131" s="6">
        <f t="shared" si="20"/>
        <v>0</v>
      </c>
      <c r="AI131" s="63">
        <f t="shared" si="21"/>
        <v>1</v>
      </c>
      <c r="AJ131" s="63">
        <f t="shared" si="22"/>
        <v>0</v>
      </c>
      <c r="AK131" s="80">
        <f t="shared" si="18"/>
        <v>0</v>
      </c>
      <c r="AL131" s="231">
        <f t="shared" si="25"/>
        <v>0</v>
      </c>
      <c r="AM131" s="81">
        <f t="shared" si="19"/>
        <v>0</v>
      </c>
      <c r="AN131" s="236">
        <f t="shared" si="7"/>
        <v>0</v>
      </c>
      <c r="AO131" s="237">
        <f t="shared" si="8"/>
        <v>0</v>
      </c>
      <c r="AP131" s="295">
        <v>0</v>
      </c>
      <c r="AQ131" s="271">
        <v>0</v>
      </c>
      <c r="AR131" s="296">
        <v>0</v>
      </c>
      <c r="AS131" s="299"/>
      <c r="AT131" s="296">
        <v>0</v>
      </c>
      <c r="AU131" s="299"/>
      <c r="AV131" s="300" t="s">
        <v>184</v>
      </c>
      <c r="AW131" s="299">
        <v>0</v>
      </c>
      <c r="AX131" s="265" t="str">
        <f t="shared" si="15"/>
        <v/>
      </c>
      <c r="AY131" s="265" t="str">
        <f t="shared" si="23"/>
        <v/>
      </c>
      <c r="AZ131" s="268" t="str">
        <f t="shared" si="16"/>
        <v/>
      </c>
    </row>
    <row r="132" spans="1:52" ht="13">
      <c r="A132" s="282">
        <v>30</v>
      </c>
      <c r="B132" s="283"/>
      <c r="C132" s="280"/>
      <c r="D132" s="283"/>
      <c r="E132" s="280"/>
      <c r="F132" s="282"/>
      <c r="G132" s="282"/>
      <c r="H132" s="284"/>
      <c r="I132" s="280"/>
      <c r="J132" s="284"/>
      <c r="L132" s="44">
        <f t="shared" si="12"/>
        <v>0</v>
      </c>
      <c r="M132" s="14"/>
      <c r="N132" s="14">
        <f t="shared" si="13"/>
        <v>0</v>
      </c>
      <c r="O132" s="32"/>
      <c r="P132" s="12">
        <f t="shared" si="10"/>
        <v>0</v>
      </c>
      <c r="Q132" s="12">
        <f t="shared" si="11"/>
        <v>0</v>
      </c>
      <c r="R132" s="29"/>
      <c r="S132" s="41">
        <f t="shared" si="0"/>
        <v>0</v>
      </c>
      <c r="U132" s="276" t="s">
        <v>49</v>
      </c>
      <c r="V132" s="280"/>
      <c r="W132" s="276" t="s">
        <v>50</v>
      </c>
      <c r="Y132" s="90"/>
      <c r="Z132" s="90"/>
      <c r="AA132" s="276">
        <v>0</v>
      </c>
      <c r="AB132" s="259" t="str">
        <f t="shared" si="24"/>
        <v/>
      </c>
      <c r="AC132" s="29"/>
      <c r="AD132" s="61">
        <f t="shared" si="9"/>
        <v>30</v>
      </c>
      <c r="AE132" s="290"/>
      <c r="AF132" s="291"/>
      <c r="AG132" s="290"/>
      <c r="AH132" s="6">
        <f t="shared" si="20"/>
        <v>0</v>
      </c>
      <c r="AI132" s="63">
        <f t="shared" si="21"/>
        <v>1</v>
      </c>
      <c r="AJ132" s="63">
        <f t="shared" si="22"/>
        <v>0</v>
      </c>
      <c r="AK132" s="80">
        <f t="shared" si="18"/>
        <v>0</v>
      </c>
      <c r="AL132" s="231">
        <f t="shared" si="25"/>
        <v>0</v>
      </c>
      <c r="AM132" s="81">
        <f t="shared" si="19"/>
        <v>0</v>
      </c>
      <c r="AN132" s="236">
        <f t="shared" si="7"/>
        <v>0</v>
      </c>
      <c r="AO132" s="237">
        <f t="shared" si="8"/>
        <v>0</v>
      </c>
      <c r="AP132" s="295">
        <v>0</v>
      </c>
      <c r="AQ132" s="271">
        <v>0</v>
      </c>
      <c r="AR132" s="296">
        <v>0</v>
      </c>
      <c r="AS132" s="299"/>
      <c r="AT132" s="296">
        <v>0</v>
      </c>
      <c r="AU132" s="299"/>
      <c r="AV132" s="300" t="s">
        <v>184</v>
      </c>
      <c r="AW132" s="299">
        <v>0</v>
      </c>
      <c r="AX132" s="265" t="str">
        <f t="shared" si="15"/>
        <v/>
      </c>
      <c r="AY132" s="265" t="str">
        <f t="shared" si="23"/>
        <v/>
      </c>
      <c r="AZ132" s="268" t="str">
        <f t="shared" si="16"/>
        <v/>
      </c>
    </row>
    <row r="133" spans="1:52" ht="13">
      <c r="A133" s="282">
        <v>31</v>
      </c>
      <c r="B133" s="283"/>
      <c r="C133" s="280"/>
      <c r="D133" s="283"/>
      <c r="E133" s="280"/>
      <c r="F133" s="282"/>
      <c r="G133" s="282"/>
      <c r="H133" s="284"/>
      <c r="I133" s="280"/>
      <c r="J133" s="284"/>
      <c r="L133" s="44">
        <f t="shared" si="12"/>
        <v>0</v>
      </c>
      <c r="M133" s="14"/>
      <c r="N133" s="14">
        <f t="shared" si="13"/>
        <v>0</v>
      </c>
      <c r="O133" s="32"/>
      <c r="P133" s="12">
        <f t="shared" si="10"/>
        <v>0</v>
      </c>
      <c r="Q133" s="12">
        <f t="shared" si="11"/>
        <v>0</v>
      </c>
      <c r="R133" s="29"/>
      <c r="S133" s="41">
        <f t="shared" si="0"/>
        <v>0</v>
      </c>
      <c r="U133" s="276" t="s">
        <v>49</v>
      </c>
      <c r="V133" s="280"/>
      <c r="W133" s="276" t="s">
        <v>50</v>
      </c>
      <c r="Y133" s="90"/>
      <c r="Z133" s="90"/>
      <c r="AA133" s="276">
        <v>0</v>
      </c>
      <c r="AB133" s="259" t="str">
        <f t="shared" si="24"/>
        <v/>
      </c>
      <c r="AC133" s="29"/>
      <c r="AD133" s="61">
        <f t="shared" si="9"/>
        <v>31</v>
      </c>
      <c r="AE133" s="290"/>
      <c r="AF133" s="291"/>
      <c r="AG133" s="290"/>
      <c r="AH133" s="6">
        <f t="shared" si="20"/>
        <v>0</v>
      </c>
      <c r="AI133" s="63">
        <f t="shared" si="21"/>
        <v>1</v>
      </c>
      <c r="AJ133" s="63">
        <f t="shared" si="22"/>
        <v>0</v>
      </c>
      <c r="AK133" s="80">
        <f t="shared" si="18"/>
        <v>0</v>
      </c>
      <c r="AL133" s="231">
        <f t="shared" si="25"/>
        <v>0</v>
      </c>
      <c r="AM133" s="81">
        <f t="shared" si="19"/>
        <v>0</v>
      </c>
      <c r="AN133" s="236">
        <f t="shared" si="7"/>
        <v>0</v>
      </c>
      <c r="AO133" s="237">
        <f t="shared" si="8"/>
        <v>0</v>
      </c>
      <c r="AP133" s="295">
        <v>0</v>
      </c>
      <c r="AQ133" s="271">
        <v>0</v>
      </c>
      <c r="AR133" s="296">
        <v>0</v>
      </c>
      <c r="AS133" s="299"/>
      <c r="AT133" s="296">
        <v>0</v>
      </c>
      <c r="AU133" s="299"/>
      <c r="AV133" s="300" t="s">
        <v>184</v>
      </c>
      <c r="AW133" s="299">
        <v>0</v>
      </c>
      <c r="AX133" s="265" t="str">
        <f t="shared" si="15"/>
        <v/>
      </c>
      <c r="AY133" s="265" t="str">
        <f t="shared" si="23"/>
        <v/>
      </c>
      <c r="AZ133" s="268" t="str">
        <f t="shared" si="16"/>
        <v/>
      </c>
    </row>
    <row r="134" spans="1:52" ht="13">
      <c r="A134" s="282">
        <v>32</v>
      </c>
      <c r="B134" s="283"/>
      <c r="C134" s="280"/>
      <c r="D134" s="283"/>
      <c r="E134" s="280"/>
      <c r="F134" s="282"/>
      <c r="G134" s="282"/>
      <c r="H134" s="284"/>
      <c r="I134" s="280"/>
      <c r="J134" s="284"/>
      <c r="L134" s="44">
        <f t="shared" si="12"/>
        <v>0</v>
      </c>
      <c r="M134" s="14"/>
      <c r="N134" s="14">
        <f t="shared" si="13"/>
        <v>0</v>
      </c>
      <c r="O134" s="32"/>
      <c r="P134" s="12">
        <f t="shared" si="10"/>
        <v>0</v>
      </c>
      <c r="Q134" s="12">
        <f t="shared" si="11"/>
        <v>0</v>
      </c>
      <c r="R134" s="29"/>
      <c r="S134" s="41">
        <f t="shared" si="0"/>
        <v>0</v>
      </c>
      <c r="U134" s="276" t="s">
        <v>49</v>
      </c>
      <c r="V134" s="280"/>
      <c r="W134" s="276" t="s">
        <v>50</v>
      </c>
      <c r="Y134" s="90"/>
      <c r="Z134" s="90"/>
      <c r="AA134" s="276">
        <v>0</v>
      </c>
      <c r="AB134" s="259" t="str">
        <f t="shared" si="24"/>
        <v/>
      </c>
      <c r="AC134" s="29"/>
      <c r="AD134" s="61">
        <f t="shared" si="9"/>
        <v>32</v>
      </c>
      <c r="AE134" s="290"/>
      <c r="AF134" s="291"/>
      <c r="AG134" s="290"/>
      <c r="AH134" s="6">
        <f t="shared" si="20"/>
        <v>0</v>
      </c>
      <c r="AI134" s="63">
        <f t="shared" si="21"/>
        <v>1</v>
      </c>
      <c r="AJ134" s="63">
        <f t="shared" si="22"/>
        <v>0</v>
      </c>
      <c r="AK134" s="80">
        <f t="shared" si="18"/>
        <v>0</v>
      </c>
      <c r="AL134" s="231">
        <f t="shared" si="25"/>
        <v>0</v>
      </c>
      <c r="AM134" s="81">
        <f t="shared" si="19"/>
        <v>0</v>
      </c>
      <c r="AN134" s="236">
        <f t="shared" si="7"/>
        <v>0</v>
      </c>
      <c r="AO134" s="237">
        <f t="shared" si="8"/>
        <v>0</v>
      </c>
      <c r="AP134" s="295">
        <v>0</v>
      </c>
      <c r="AQ134" s="271">
        <v>0</v>
      </c>
      <c r="AR134" s="296">
        <v>0</v>
      </c>
      <c r="AS134" s="299"/>
      <c r="AT134" s="296">
        <v>0</v>
      </c>
      <c r="AU134" s="299"/>
      <c r="AV134" s="300" t="s">
        <v>184</v>
      </c>
      <c r="AW134" s="299">
        <v>0</v>
      </c>
      <c r="AX134" s="265" t="str">
        <f t="shared" si="15"/>
        <v/>
      </c>
      <c r="AY134" s="265" t="str">
        <f t="shared" si="23"/>
        <v/>
      </c>
      <c r="AZ134" s="268" t="str">
        <f t="shared" si="16"/>
        <v/>
      </c>
    </row>
    <row r="135" spans="1:52" ht="13">
      <c r="A135" s="282">
        <v>33</v>
      </c>
      <c r="B135" s="283"/>
      <c r="C135" s="280"/>
      <c r="D135" s="283"/>
      <c r="E135" s="280"/>
      <c r="F135" s="282"/>
      <c r="G135" s="282"/>
      <c r="H135" s="284"/>
      <c r="I135" s="280"/>
      <c r="J135" s="284"/>
      <c r="L135" s="44">
        <f t="shared" si="12"/>
        <v>0</v>
      </c>
      <c r="M135" s="14"/>
      <c r="N135" s="14">
        <f t="shared" si="13"/>
        <v>0</v>
      </c>
      <c r="O135" s="32"/>
      <c r="P135" s="12">
        <f t="shared" si="10"/>
        <v>0</v>
      </c>
      <c r="Q135" s="12">
        <f t="shared" si="11"/>
        <v>0</v>
      </c>
      <c r="R135" s="29"/>
      <c r="S135" s="41">
        <f t="shared" si="0"/>
        <v>0</v>
      </c>
      <c r="U135" s="276" t="s">
        <v>49</v>
      </c>
      <c r="V135" s="280"/>
      <c r="W135" s="276" t="s">
        <v>50</v>
      </c>
      <c r="Y135" s="90"/>
      <c r="Z135" s="90"/>
      <c r="AA135" s="276">
        <v>0</v>
      </c>
      <c r="AB135" s="259" t="str">
        <f t="shared" si="24"/>
        <v/>
      </c>
      <c r="AC135" s="29"/>
      <c r="AD135" s="61">
        <f t="shared" si="9"/>
        <v>33</v>
      </c>
      <c r="AE135" s="290"/>
      <c r="AF135" s="291"/>
      <c r="AG135" s="290"/>
      <c r="AH135" s="6">
        <f t="shared" si="20"/>
        <v>0</v>
      </c>
      <c r="AI135" s="63">
        <f t="shared" si="21"/>
        <v>1</v>
      </c>
      <c r="AJ135" s="63">
        <f t="shared" si="22"/>
        <v>0</v>
      </c>
      <c r="AK135" s="80">
        <f t="shared" si="18"/>
        <v>0</v>
      </c>
      <c r="AL135" s="231">
        <f t="shared" si="25"/>
        <v>0</v>
      </c>
      <c r="AM135" s="81">
        <f t="shared" si="19"/>
        <v>0</v>
      </c>
      <c r="AN135" s="236">
        <f t="shared" si="7"/>
        <v>0</v>
      </c>
      <c r="AO135" s="237">
        <f t="shared" si="8"/>
        <v>0</v>
      </c>
      <c r="AP135" s="295">
        <v>0</v>
      </c>
      <c r="AQ135" s="271">
        <v>0</v>
      </c>
      <c r="AR135" s="296">
        <v>0</v>
      </c>
      <c r="AS135" s="299"/>
      <c r="AT135" s="296">
        <v>0</v>
      </c>
      <c r="AU135" s="299"/>
      <c r="AV135" s="300" t="s">
        <v>184</v>
      </c>
      <c r="AW135" s="299">
        <v>0</v>
      </c>
      <c r="AX135" s="265" t="str">
        <f t="shared" si="15"/>
        <v/>
      </c>
      <c r="AY135" s="265" t="str">
        <f t="shared" si="23"/>
        <v/>
      </c>
      <c r="AZ135" s="268" t="str">
        <f t="shared" si="16"/>
        <v/>
      </c>
    </row>
    <row r="136" spans="1:52" ht="13">
      <c r="A136" s="282">
        <v>34</v>
      </c>
      <c r="B136" s="283"/>
      <c r="C136" s="280"/>
      <c r="D136" s="283"/>
      <c r="E136" s="280"/>
      <c r="F136" s="282"/>
      <c r="G136" s="282"/>
      <c r="H136" s="284"/>
      <c r="I136" s="280"/>
      <c r="J136" s="284"/>
      <c r="L136" s="44">
        <f t="shared" si="12"/>
        <v>0</v>
      </c>
      <c r="M136" s="14"/>
      <c r="N136" s="14">
        <f t="shared" si="13"/>
        <v>0</v>
      </c>
      <c r="O136" s="32"/>
      <c r="P136" s="12">
        <f t="shared" si="10"/>
        <v>0</v>
      </c>
      <c r="Q136" s="12">
        <f t="shared" si="11"/>
        <v>0</v>
      </c>
      <c r="R136" s="29"/>
      <c r="S136" s="41">
        <f t="shared" si="0"/>
        <v>0</v>
      </c>
      <c r="U136" s="276" t="s">
        <v>49</v>
      </c>
      <c r="V136" s="280"/>
      <c r="W136" s="276" t="s">
        <v>50</v>
      </c>
      <c r="Y136" s="90"/>
      <c r="Z136" s="90"/>
      <c r="AA136" s="276">
        <v>0</v>
      </c>
      <c r="AB136" s="259" t="str">
        <f t="shared" si="24"/>
        <v/>
      </c>
      <c r="AC136" s="29"/>
      <c r="AD136" s="61">
        <f t="shared" si="9"/>
        <v>34</v>
      </c>
      <c r="AE136" s="290"/>
      <c r="AF136" s="291"/>
      <c r="AG136" s="290"/>
      <c r="AH136" s="6">
        <f t="shared" si="20"/>
        <v>0</v>
      </c>
      <c r="AI136" s="63">
        <f t="shared" si="21"/>
        <v>1</v>
      </c>
      <c r="AJ136" s="63">
        <f t="shared" si="22"/>
        <v>0</v>
      </c>
      <c r="AK136" s="80">
        <f t="shared" si="18"/>
        <v>0</v>
      </c>
      <c r="AL136" s="231">
        <f t="shared" si="25"/>
        <v>0</v>
      </c>
      <c r="AM136" s="81">
        <f t="shared" si="19"/>
        <v>0</v>
      </c>
      <c r="AN136" s="236">
        <f t="shared" si="7"/>
        <v>0</v>
      </c>
      <c r="AO136" s="237">
        <f t="shared" si="8"/>
        <v>0</v>
      </c>
      <c r="AP136" s="295">
        <v>0</v>
      </c>
      <c r="AQ136" s="271">
        <v>0</v>
      </c>
      <c r="AR136" s="296">
        <v>0</v>
      </c>
      <c r="AS136" s="299"/>
      <c r="AT136" s="296">
        <v>0</v>
      </c>
      <c r="AU136" s="299"/>
      <c r="AV136" s="300" t="s">
        <v>184</v>
      </c>
      <c r="AW136" s="299">
        <v>0</v>
      </c>
      <c r="AX136" s="265" t="str">
        <f t="shared" si="15"/>
        <v/>
      </c>
      <c r="AY136" s="265" t="str">
        <f t="shared" si="23"/>
        <v/>
      </c>
      <c r="AZ136" s="268" t="str">
        <f t="shared" si="16"/>
        <v/>
      </c>
    </row>
    <row r="137" spans="1:52" ht="13">
      <c r="A137" s="282">
        <v>35</v>
      </c>
      <c r="B137" s="283"/>
      <c r="C137" s="280"/>
      <c r="D137" s="283"/>
      <c r="E137" s="280"/>
      <c r="F137" s="282"/>
      <c r="G137" s="282"/>
      <c r="H137" s="284"/>
      <c r="I137" s="280"/>
      <c r="J137" s="284"/>
      <c r="L137" s="44">
        <f t="shared" si="12"/>
        <v>0</v>
      </c>
      <c r="M137" s="14"/>
      <c r="N137" s="14">
        <f t="shared" si="13"/>
        <v>0</v>
      </c>
      <c r="O137" s="32"/>
      <c r="P137" s="12">
        <f t="shared" si="10"/>
        <v>0</v>
      </c>
      <c r="Q137" s="12">
        <f t="shared" si="11"/>
        <v>0</v>
      </c>
      <c r="R137" s="29"/>
      <c r="S137" s="41">
        <f t="shared" si="0"/>
        <v>0</v>
      </c>
      <c r="U137" s="276" t="s">
        <v>49</v>
      </c>
      <c r="V137" s="280"/>
      <c r="W137" s="276" t="s">
        <v>50</v>
      </c>
      <c r="Y137" s="90"/>
      <c r="Z137" s="90"/>
      <c r="AA137" s="276">
        <v>0</v>
      </c>
      <c r="AB137" s="259" t="str">
        <f t="shared" si="24"/>
        <v/>
      </c>
      <c r="AC137" s="29"/>
      <c r="AD137" s="61">
        <f t="shared" si="9"/>
        <v>35</v>
      </c>
      <c r="AE137" s="290"/>
      <c r="AF137" s="291"/>
      <c r="AG137" s="290"/>
      <c r="AH137" s="6">
        <f t="shared" si="20"/>
        <v>0</v>
      </c>
      <c r="AI137" s="63">
        <f t="shared" si="21"/>
        <v>1</v>
      </c>
      <c r="AJ137" s="63">
        <f t="shared" si="22"/>
        <v>0</v>
      </c>
      <c r="AK137" s="80">
        <f t="shared" si="18"/>
        <v>0</v>
      </c>
      <c r="AL137" s="231">
        <f t="shared" si="25"/>
        <v>0</v>
      </c>
      <c r="AM137" s="81">
        <f t="shared" si="19"/>
        <v>0</v>
      </c>
      <c r="AN137" s="236">
        <f t="shared" si="7"/>
        <v>0</v>
      </c>
      <c r="AO137" s="237">
        <f t="shared" si="8"/>
        <v>0</v>
      </c>
      <c r="AP137" s="295">
        <v>0</v>
      </c>
      <c r="AQ137" s="271">
        <v>0</v>
      </c>
      <c r="AR137" s="296">
        <v>0</v>
      </c>
      <c r="AS137" s="299"/>
      <c r="AT137" s="296">
        <v>0</v>
      </c>
      <c r="AU137" s="299"/>
      <c r="AV137" s="300" t="s">
        <v>184</v>
      </c>
      <c r="AW137" s="299">
        <v>0</v>
      </c>
      <c r="AX137" s="265" t="str">
        <f t="shared" si="15"/>
        <v/>
      </c>
      <c r="AY137" s="265" t="str">
        <f t="shared" si="23"/>
        <v/>
      </c>
      <c r="AZ137" s="268" t="str">
        <f t="shared" si="16"/>
        <v/>
      </c>
    </row>
    <row r="138" spans="1:52" ht="13">
      <c r="A138" s="282">
        <v>36</v>
      </c>
      <c r="B138" s="283"/>
      <c r="C138" s="280"/>
      <c r="D138" s="283"/>
      <c r="E138" s="280"/>
      <c r="F138" s="282"/>
      <c r="G138" s="282"/>
      <c r="H138" s="284"/>
      <c r="I138" s="280"/>
      <c r="J138" s="284"/>
      <c r="L138" s="44">
        <f t="shared" si="12"/>
        <v>0</v>
      </c>
      <c r="M138" s="14"/>
      <c r="N138" s="14">
        <f t="shared" si="13"/>
        <v>0</v>
      </c>
      <c r="O138" s="32"/>
      <c r="P138" s="12">
        <f t="shared" si="10"/>
        <v>0</v>
      </c>
      <c r="Q138" s="12">
        <f t="shared" si="11"/>
        <v>0</v>
      </c>
      <c r="R138" s="29"/>
      <c r="S138" s="41">
        <f t="shared" si="0"/>
        <v>0</v>
      </c>
      <c r="U138" s="276" t="s">
        <v>49</v>
      </c>
      <c r="V138" s="280"/>
      <c r="W138" s="276" t="s">
        <v>50</v>
      </c>
      <c r="Y138" s="90"/>
      <c r="Z138" s="90"/>
      <c r="AA138" s="276">
        <v>0</v>
      </c>
      <c r="AB138" s="259" t="str">
        <f t="shared" si="24"/>
        <v/>
      </c>
      <c r="AC138" s="29"/>
      <c r="AD138" s="61">
        <f t="shared" si="9"/>
        <v>36</v>
      </c>
      <c r="AE138" s="290"/>
      <c r="AF138" s="291"/>
      <c r="AG138" s="290"/>
      <c r="AH138" s="6">
        <f t="shared" si="20"/>
        <v>0</v>
      </c>
      <c r="AI138" s="63">
        <f t="shared" si="21"/>
        <v>1</v>
      </c>
      <c r="AJ138" s="63">
        <f t="shared" si="22"/>
        <v>0</v>
      </c>
      <c r="AK138" s="80">
        <f t="shared" si="18"/>
        <v>0</v>
      </c>
      <c r="AL138" s="231">
        <f t="shared" si="25"/>
        <v>0</v>
      </c>
      <c r="AM138" s="81">
        <f t="shared" si="19"/>
        <v>0</v>
      </c>
      <c r="AN138" s="236">
        <f t="shared" si="7"/>
        <v>0</v>
      </c>
      <c r="AO138" s="237">
        <f t="shared" si="8"/>
        <v>0</v>
      </c>
      <c r="AP138" s="295">
        <v>0</v>
      </c>
      <c r="AQ138" s="271">
        <v>0</v>
      </c>
      <c r="AR138" s="296">
        <v>0</v>
      </c>
      <c r="AS138" s="299"/>
      <c r="AT138" s="296">
        <v>0</v>
      </c>
      <c r="AU138" s="299"/>
      <c r="AV138" s="300" t="s">
        <v>184</v>
      </c>
      <c r="AW138" s="299">
        <v>0</v>
      </c>
      <c r="AX138" s="265" t="str">
        <f t="shared" si="15"/>
        <v/>
      </c>
      <c r="AY138" s="265" t="str">
        <f t="shared" si="23"/>
        <v/>
      </c>
      <c r="AZ138" s="268" t="str">
        <f t="shared" si="16"/>
        <v/>
      </c>
    </row>
    <row r="139" spans="1:52" ht="13">
      <c r="A139" s="282">
        <v>37</v>
      </c>
      <c r="B139" s="283"/>
      <c r="C139" s="280"/>
      <c r="D139" s="283"/>
      <c r="E139" s="280"/>
      <c r="F139" s="282"/>
      <c r="G139" s="282"/>
      <c r="H139" s="284"/>
      <c r="I139" s="280"/>
      <c r="J139" s="284"/>
      <c r="L139" s="44">
        <f t="shared" si="12"/>
        <v>0</v>
      </c>
      <c r="M139" s="14"/>
      <c r="N139" s="14">
        <f t="shared" si="13"/>
        <v>0</v>
      </c>
      <c r="O139" s="32"/>
      <c r="P139" s="12">
        <f t="shared" si="10"/>
        <v>0</v>
      </c>
      <c r="Q139" s="12">
        <f t="shared" si="11"/>
        <v>0</v>
      </c>
      <c r="R139" s="29"/>
      <c r="S139" s="41">
        <f t="shared" si="0"/>
        <v>0</v>
      </c>
      <c r="U139" s="276" t="s">
        <v>49</v>
      </c>
      <c r="V139" s="280"/>
      <c r="W139" s="276" t="s">
        <v>50</v>
      </c>
      <c r="Y139" s="90"/>
      <c r="Z139" s="90"/>
      <c r="AA139" s="276">
        <v>0</v>
      </c>
      <c r="AB139" s="259" t="str">
        <f t="shared" si="24"/>
        <v/>
      </c>
      <c r="AC139" s="29"/>
      <c r="AD139" s="61">
        <f t="shared" si="9"/>
        <v>37</v>
      </c>
      <c r="AE139" s="290"/>
      <c r="AF139" s="291"/>
      <c r="AG139" s="290"/>
      <c r="AH139" s="6">
        <f t="shared" si="20"/>
        <v>0</v>
      </c>
      <c r="AI139" s="63">
        <f t="shared" si="21"/>
        <v>1</v>
      </c>
      <c r="AJ139" s="63">
        <f t="shared" si="22"/>
        <v>0</v>
      </c>
      <c r="AK139" s="80">
        <f t="shared" si="18"/>
        <v>0</v>
      </c>
      <c r="AL139" s="231">
        <f t="shared" si="25"/>
        <v>0</v>
      </c>
      <c r="AM139" s="81">
        <f t="shared" si="19"/>
        <v>0</v>
      </c>
      <c r="AN139" s="236">
        <f t="shared" si="7"/>
        <v>0</v>
      </c>
      <c r="AO139" s="237">
        <f t="shared" si="8"/>
        <v>0</v>
      </c>
      <c r="AP139" s="295">
        <v>0</v>
      </c>
      <c r="AQ139" s="271">
        <v>0</v>
      </c>
      <c r="AR139" s="296">
        <v>0</v>
      </c>
      <c r="AS139" s="299"/>
      <c r="AT139" s="296">
        <v>0</v>
      </c>
      <c r="AU139" s="299"/>
      <c r="AV139" s="300" t="s">
        <v>184</v>
      </c>
      <c r="AW139" s="299">
        <v>0</v>
      </c>
      <c r="AX139" s="265" t="str">
        <f t="shared" si="15"/>
        <v/>
      </c>
      <c r="AY139" s="265" t="str">
        <f t="shared" si="23"/>
        <v/>
      </c>
      <c r="AZ139" s="268" t="str">
        <f t="shared" si="16"/>
        <v/>
      </c>
    </row>
    <row r="140" spans="1:52" ht="13">
      <c r="A140" s="282">
        <v>38</v>
      </c>
      <c r="B140" s="283"/>
      <c r="C140" s="280"/>
      <c r="D140" s="283"/>
      <c r="E140" s="280"/>
      <c r="F140" s="282"/>
      <c r="G140" s="282"/>
      <c r="H140" s="284"/>
      <c r="I140" s="280"/>
      <c r="J140" s="284"/>
      <c r="L140" s="44">
        <f t="shared" si="12"/>
        <v>0</v>
      </c>
      <c r="M140" s="14"/>
      <c r="N140" s="14">
        <f t="shared" si="13"/>
        <v>0</v>
      </c>
      <c r="O140" s="32"/>
      <c r="P140" s="12">
        <f t="shared" si="10"/>
        <v>0</v>
      </c>
      <c r="Q140" s="12">
        <f t="shared" si="11"/>
        <v>0</v>
      </c>
      <c r="R140" s="29"/>
      <c r="S140" s="41">
        <f t="shared" si="0"/>
        <v>0</v>
      </c>
      <c r="U140" s="276" t="s">
        <v>49</v>
      </c>
      <c r="V140" s="280"/>
      <c r="W140" s="276" t="s">
        <v>50</v>
      </c>
      <c r="Y140" s="90"/>
      <c r="Z140" s="90"/>
      <c r="AA140" s="276">
        <v>0</v>
      </c>
      <c r="AB140" s="259" t="str">
        <f t="shared" si="24"/>
        <v/>
      </c>
      <c r="AC140" s="29"/>
      <c r="AD140" s="61">
        <f t="shared" si="9"/>
        <v>38</v>
      </c>
      <c r="AE140" s="290"/>
      <c r="AF140" s="291"/>
      <c r="AG140" s="290"/>
      <c r="AH140" s="6">
        <f t="shared" si="20"/>
        <v>0</v>
      </c>
      <c r="AI140" s="63">
        <f t="shared" si="21"/>
        <v>1</v>
      </c>
      <c r="AJ140" s="63">
        <f t="shared" si="22"/>
        <v>0</v>
      </c>
      <c r="AK140" s="80">
        <f t="shared" si="18"/>
        <v>0</v>
      </c>
      <c r="AL140" s="231">
        <f t="shared" si="25"/>
        <v>0</v>
      </c>
      <c r="AM140" s="81">
        <f t="shared" si="19"/>
        <v>0</v>
      </c>
      <c r="AN140" s="236">
        <f t="shared" si="7"/>
        <v>0</v>
      </c>
      <c r="AO140" s="237">
        <f t="shared" si="8"/>
        <v>0</v>
      </c>
      <c r="AP140" s="295">
        <v>0</v>
      </c>
      <c r="AQ140" s="271">
        <v>0</v>
      </c>
      <c r="AR140" s="296">
        <v>0</v>
      </c>
      <c r="AS140" s="299"/>
      <c r="AT140" s="296">
        <v>0</v>
      </c>
      <c r="AU140" s="299"/>
      <c r="AV140" s="300" t="s">
        <v>184</v>
      </c>
      <c r="AW140" s="299">
        <v>0</v>
      </c>
      <c r="AX140" s="265" t="str">
        <f t="shared" si="15"/>
        <v/>
      </c>
      <c r="AY140" s="265" t="str">
        <f t="shared" si="23"/>
        <v/>
      </c>
      <c r="AZ140" s="268" t="str">
        <f t="shared" si="16"/>
        <v/>
      </c>
    </row>
    <row r="141" spans="1:52" ht="13">
      <c r="A141" s="282">
        <v>39</v>
      </c>
      <c r="B141" s="283"/>
      <c r="C141" s="280"/>
      <c r="D141" s="283"/>
      <c r="E141" s="280"/>
      <c r="F141" s="282"/>
      <c r="G141" s="282"/>
      <c r="H141" s="284"/>
      <c r="I141" s="280"/>
      <c r="J141" s="284"/>
      <c r="L141" s="44">
        <f t="shared" si="12"/>
        <v>0</v>
      </c>
      <c r="M141" s="14"/>
      <c r="N141" s="14">
        <f t="shared" si="13"/>
        <v>0</v>
      </c>
      <c r="O141" s="32"/>
      <c r="P141" s="12">
        <f t="shared" si="10"/>
        <v>0</v>
      </c>
      <c r="Q141" s="12">
        <f t="shared" si="11"/>
        <v>0</v>
      </c>
      <c r="R141" s="29"/>
      <c r="S141" s="41">
        <f t="shared" si="0"/>
        <v>0</v>
      </c>
      <c r="U141" s="276" t="s">
        <v>49</v>
      </c>
      <c r="V141" s="280"/>
      <c r="W141" s="276" t="s">
        <v>50</v>
      </c>
      <c r="Y141" s="90"/>
      <c r="Z141" s="90"/>
      <c r="AA141" s="276">
        <v>0</v>
      </c>
      <c r="AB141" s="259" t="str">
        <f t="shared" si="24"/>
        <v/>
      </c>
      <c r="AC141" s="29"/>
      <c r="AD141" s="61">
        <f t="shared" si="9"/>
        <v>39</v>
      </c>
      <c r="AE141" s="290"/>
      <c r="AF141" s="291"/>
      <c r="AG141" s="290"/>
      <c r="AH141" s="6">
        <f t="shared" si="20"/>
        <v>0</v>
      </c>
      <c r="AI141" s="63">
        <f t="shared" si="21"/>
        <v>1</v>
      </c>
      <c r="AJ141" s="63">
        <f t="shared" si="22"/>
        <v>0</v>
      </c>
      <c r="AK141" s="80">
        <f t="shared" si="18"/>
        <v>0</v>
      </c>
      <c r="AL141" s="231">
        <f t="shared" si="25"/>
        <v>0</v>
      </c>
      <c r="AM141" s="81">
        <f t="shared" si="19"/>
        <v>0</v>
      </c>
      <c r="AN141" s="236">
        <f t="shared" si="7"/>
        <v>0</v>
      </c>
      <c r="AO141" s="237">
        <f t="shared" si="8"/>
        <v>0</v>
      </c>
      <c r="AP141" s="295">
        <v>0</v>
      </c>
      <c r="AQ141" s="271">
        <v>0</v>
      </c>
      <c r="AR141" s="296">
        <v>0</v>
      </c>
      <c r="AS141" s="299"/>
      <c r="AT141" s="296">
        <v>0</v>
      </c>
      <c r="AU141" s="299"/>
      <c r="AV141" s="300" t="s">
        <v>184</v>
      </c>
      <c r="AW141" s="299">
        <v>0</v>
      </c>
      <c r="AX141" s="265" t="str">
        <f t="shared" si="15"/>
        <v/>
      </c>
      <c r="AY141" s="265" t="str">
        <f t="shared" si="23"/>
        <v/>
      </c>
      <c r="AZ141" s="268" t="str">
        <f t="shared" si="16"/>
        <v/>
      </c>
    </row>
    <row r="142" spans="1:52" ht="13">
      <c r="A142" s="282">
        <v>40</v>
      </c>
      <c r="B142" s="283"/>
      <c r="C142" s="280"/>
      <c r="D142" s="283"/>
      <c r="E142" s="280"/>
      <c r="F142" s="282"/>
      <c r="G142" s="282"/>
      <c r="H142" s="284"/>
      <c r="I142" s="280"/>
      <c r="J142" s="284"/>
      <c r="L142" s="44">
        <f t="shared" si="12"/>
        <v>0</v>
      </c>
      <c r="M142" s="14"/>
      <c r="N142" s="14">
        <f t="shared" si="13"/>
        <v>0</v>
      </c>
      <c r="O142" s="32"/>
      <c r="P142" s="12">
        <f t="shared" si="10"/>
        <v>0</v>
      </c>
      <c r="Q142" s="12">
        <f t="shared" si="11"/>
        <v>0</v>
      </c>
      <c r="R142" s="29"/>
      <c r="S142" s="41">
        <f t="shared" si="0"/>
        <v>0</v>
      </c>
      <c r="U142" s="276" t="s">
        <v>49</v>
      </c>
      <c r="V142" s="280"/>
      <c r="W142" s="276" t="s">
        <v>50</v>
      </c>
      <c r="Y142" s="90"/>
      <c r="Z142" s="90"/>
      <c r="AA142" s="276">
        <v>0</v>
      </c>
      <c r="AB142" s="259" t="str">
        <f t="shared" si="24"/>
        <v/>
      </c>
      <c r="AC142" s="29"/>
      <c r="AD142" s="61">
        <f t="shared" ref="AD142:AD205" si="26">A142</f>
        <v>40</v>
      </c>
      <c r="AE142" s="290"/>
      <c r="AF142" s="291"/>
      <c r="AG142" s="290"/>
      <c r="AH142" s="6">
        <f t="shared" si="20"/>
        <v>0</v>
      </c>
      <c r="AI142" s="63">
        <f t="shared" si="21"/>
        <v>1</v>
      </c>
      <c r="AJ142" s="63">
        <f t="shared" si="22"/>
        <v>0</v>
      </c>
      <c r="AK142" s="80">
        <f t="shared" si="18"/>
        <v>0</v>
      </c>
      <c r="AL142" s="231">
        <f t="shared" si="25"/>
        <v>0</v>
      </c>
      <c r="AM142" s="81">
        <f t="shared" si="19"/>
        <v>0</v>
      </c>
      <c r="AN142" s="236">
        <f t="shared" si="7"/>
        <v>0</v>
      </c>
      <c r="AO142" s="237">
        <f t="shared" si="8"/>
        <v>0</v>
      </c>
      <c r="AP142" s="295">
        <v>0</v>
      </c>
      <c r="AQ142" s="271">
        <v>0</v>
      </c>
      <c r="AR142" s="296">
        <v>0</v>
      </c>
      <c r="AS142" s="299"/>
      <c r="AT142" s="296">
        <v>0</v>
      </c>
      <c r="AU142" s="299"/>
      <c r="AV142" s="300" t="s">
        <v>184</v>
      </c>
      <c r="AW142" s="299">
        <v>0</v>
      </c>
      <c r="AX142" s="265" t="str">
        <f t="shared" si="15"/>
        <v/>
      </c>
      <c r="AY142" s="265" t="str">
        <f t="shared" si="23"/>
        <v/>
      </c>
      <c r="AZ142" s="268" t="str">
        <f t="shared" si="16"/>
        <v/>
      </c>
    </row>
    <row r="143" spans="1:52" ht="13">
      <c r="A143" s="282">
        <v>41</v>
      </c>
      <c r="B143" s="283"/>
      <c r="C143" s="280"/>
      <c r="D143" s="283"/>
      <c r="E143" s="280"/>
      <c r="F143" s="282"/>
      <c r="G143" s="282"/>
      <c r="H143" s="284"/>
      <c r="I143" s="280"/>
      <c r="J143" s="284"/>
      <c r="L143" s="44">
        <f t="shared" si="12"/>
        <v>0</v>
      </c>
      <c r="M143" s="14"/>
      <c r="N143" s="14">
        <f t="shared" si="13"/>
        <v>0</v>
      </c>
      <c r="O143" s="32"/>
      <c r="P143" s="12">
        <f t="shared" si="10"/>
        <v>0</v>
      </c>
      <c r="Q143" s="12">
        <f t="shared" si="11"/>
        <v>0</v>
      </c>
      <c r="R143" s="29"/>
      <c r="S143" s="41">
        <f t="shared" si="0"/>
        <v>0</v>
      </c>
      <c r="U143" s="276" t="s">
        <v>49</v>
      </c>
      <c r="V143" s="280"/>
      <c r="W143" s="276" t="s">
        <v>50</v>
      </c>
      <c r="Y143" s="90"/>
      <c r="Z143" s="90"/>
      <c r="AA143" s="276">
        <v>0</v>
      </c>
      <c r="AB143" s="259" t="str">
        <f t="shared" si="24"/>
        <v/>
      </c>
      <c r="AC143" s="29"/>
      <c r="AD143" s="61">
        <f t="shared" si="26"/>
        <v>41</v>
      </c>
      <c r="AE143" s="290"/>
      <c r="AF143" s="291"/>
      <c r="AG143" s="290"/>
      <c r="AH143" s="6">
        <f t="shared" si="20"/>
        <v>0</v>
      </c>
      <c r="AI143" s="63">
        <f t="shared" si="21"/>
        <v>1</v>
      </c>
      <c r="AJ143" s="63">
        <f t="shared" si="22"/>
        <v>0</v>
      </c>
      <c r="AK143" s="80">
        <f t="shared" si="18"/>
        <v>0</v>
      </c>
      <c r="AL143" s="231">
        <f t="shared" si="25"/>
        <v>0</v>
      </c>
      <c r="AM143" s="81">
        <f t="shared" si="19"/>
        <v>0</v>
      </c>
      <c r="AN143" s="236">
        <f t="shared" si="7"/>
        <v>0</v>
      </c>
      <c r="AO143" s="237">
        <f t="shared" si="8"/>
        <v>0</v>
      </c>
      <c r="AP143" s="295">
        <v>0</v>
      </c>
      <c r="AQ143" s="271">
        <v>0</v>
      </c>
      <c r="AR143" s="296">
        <v>0</v>
      </c>
      <c r="AS143" s="299"/>
      <c r="AT143" s="296">
        <v>0</v>
      </c>
      <c r="AU143" s="299"/>
      <c r="AV143" s="300" t="s">
        <v>184</v>
      </c>
      <c r="AW143" s="299">
        <v>0</v>
      </c>
      <c r="AX143" s="265" t="str">
        <f t="shared" si="15"/>
        <v/>
      </c>
      <c r="AY143" s="265" t="str">
        <f t="shared" si="23"/>
        <v/>
      </c>
      <c r="AZ143" s="268" t="str">
        <f t="shared" si="16"/>
        <v/>
      </c>
    </row>
    <row r="144" spans="1:52" ht="13">
      <c r="A144" s="282">
        <v>42</v>
      </c>
      <c r="B144" s="283"/>
      <c r="C144" s="280"/>
      <c r="D144" s="283"/>
      <c r="E144" s="280"/>
      <c r="F144" s="282"/>
      <c r="G144" s="282"/>
      <c r="H144" s="284"/>
      <c r="I144" s="280"/>
      <c r="J144" s="284"/>
      <c r="L144" s="44">
        <f t="shared" si="12"/>
        <v>0</v>
      </c>
      <c r="M144" s="14"/>
      <c r="N144" s="14">
        <f t="shared" si="13"/>
        <v>0</v>
      </c>
      <c r="O144" s="32"/>
      <c r="P144" s="12">
        <f t="shared" si="10"/>
        <v>0</v>
      </c>
      <c r="Q144" s="12">
        <f t="shared" si="11"/>
        <v>0</v>
      </c>
      <c r="R144" s="29"/>
      <c r="S144" s="41">
        <f t="shared" si="0"/>
        <v>0</v>
      </c>
      <c r="U144" s="276" t="s">
        <v>49</v>
      </c>
      <c r="V144" s="280"/>
      <c r="W144" s="276" t="s">
        <v>50</v>
      </c>
      <c r="Y144" s="90"/>
      <c r="Z144" s="90"/>
      <c r="AA144" s="276">
        <v>0</v>
      </c>
      <c r="AB144" s="259" t="str">
        <f t="shared" si="24"/>
        <v/>
      </c>
      <c r="AC144" s="29"/>
      <c r="AD144" s="61">
        <f t="shared" si="26"/>
        <v>42</v>
      </c>
      <c r="AE144" s="290"/>
      <c r="AF144" s="291"/>
      <c r="AG144" s="290"/>
      <c r="AH144" s="6">
        <f t="shared" si="20"/>
        <v>0</v>
      </c>
      <c r="AI144" s="63">
        <f t="shared" si="21"/>
        <v>1</v>
      </c>
      <c r="AJ144" s="63">
        <f t="shared" si="22"/>
        <v>0</v>
      </c>
      <c r="AK144" s="80">
        <f t="shared" si="18"/>
        <v>0</v>
      </c>
      <c r="AL144" s="231">
        <f t="shared" si="25"/>
        <v>0</v>
      </c>
      <c r="AM144" s="81">
        <f t="shared" si="19"/>
        <v>0</v>
      </c>
      <c r="AN144" s="236">
        <f t="shared" si="7"/>
        <v>0</v>
      </c>
      <c r="AO144" s="237">
        <f t="shared" si="8"/>
        <v>0</v>
      </c>
      <c r="AP144" s="295">
        <v>0</v>
      </c>
      <c r="AQ144" s="271">
        <v>0</v>
      </c>
      <c r="AR144" s="296">
        <v>0</v>
      </c>
      <c r="AS144" s="299"/>
      <c r="AT144" s="296">
        <v>0</v>
      </c>
      <c r="AU144" s="299"/>
      <c r="AV144" s="300" t="s">
        <v>184</v>
      </c>
      <c r="AW144" s="299">
        <v>0</v>
      </c>
      <c r="AX144" s="265" t="str">
        <f t="shared" si="15"/>
        <v/>
      </c>
      <c r="AY144" s="265" t="str">
        <f t="shared" si="23"/>
        <v/>
      </c>
      <c r="AZ144" s="268" t="str">
        <f t="shared" si="16"/>
        <v/>
      </c>
    </row>
    <row r="145" spans="1:52" ht="13">
      <c r="A145" s="282">
        <v>43</v>
      </c>
      <c r="B145" s="283"/>
      <c r="C145" s="280"/>
      <c r="D145" s="283"/>
      <c r="E145" s="280"/>
      <c r="F145" s="282"/>
      <c r="G145" s="282"/>
      <c r="H145" s="284"/>
      <c r="I145" s="280"/>
      <c r="J145" s="284"/>
      <c r="L145" s="44">
        <f t="shared" si="12"/>
        <v>0</v>
      </c>
      <c r="M145" s="14"/>
      <c r="N145" s="14">
        <f t="shared" si="13"/>
        <v>0</v>
      </c>
      <c r="O145" s="32"/>
      <c r="P145" s="12">
        <f t="shared" si="10"/>
        <v>0</v>
      </c>
      <c r="Q145" s="12">
        <f t="shared" si="11"/>
        <v>0</v>
      </c>
      <c r="R145" s="29"/>
      <c r="S145" s="41">
        <f t="shared" si="0"/>
        <v>0</v>
      </c>
      <c r="U145" s="276" t="s">
        <v>49</v>
      </c>
      <c r="V145" s="280"/>
      <c r="W145" s="276" t="s">
        <v>50</v>
      </c>
      <c r="Y145" s="90"/>
      <c r="Z145" s="90"/>
      <c r="AA145" s="276">
        <v>0</v>
      </c>
      <c r="AB145" s="259" t="str">
        <f t="shared" si="24"/>
        <v/>
      </c>
      <c r="AC145" s="29"/>
      <c r="AD145" s="61">
        <f t="shared" si="26"/>
        <v>43</v>
      </c>
      <c r="AE145" s="290"/>
      <c r="AF145" s="291"/>
      <c r="AG145" s="290"/>
      <c r="AH145" s="6">
        <f t="shared" si="20"/>
        <v>0</v>
      </c>
      <c r="AI145" s="63">
        <f t="shared" si="21"/>
        <v>1</v>
      </c>
      <c r="AJ145" s="63">
        <f t="shared" si="22"/>
        <v>0</v>
      </c>
      <c r="AK145" s="80">
        <f t="shared" si="18"/>
        <v>0</v>
      </c>
      <c r="AL145" s="231">
        <f t="shared" si="25"/>
        <v>0</v>
      </c>
      <c r="AM145" s="81">
        <f t="shared" si="19"/>
        <v>0</v>
      </c>
      <c r="AN145" s="236">
        <f t="shared" si="7"/>
        <v>0</v>
      </c>
      <c r="AO145" s="237">
        <f t="shared" si="8"/>
        <v>0</v>
      </c>
      <c r="AP145" s="295">
        <v>0</v>
      </c>
      <c r="AQ145" s="271">
        <v>0</v>
      </c>
      <c r="AR145" s="296">
        <v>0</v>
      </c>
      <c r="AS145" s="299"/>
      <c r="AT145" s="296">
        <v>0</v>
      </c>
      <c r="AU145" s="299"/>
      <c r="AV145" s="300" t="s">
        <v>184</v>
      </c>
      <c r="AW145" s="299">
        <v>0</v>
      </c>
      <c r="AX145" s="265" t="str">
        <f t="shared" si="15"/>
        <v/>
      </c>
      <c r="AY145" s="265" t="str">
        <f t="shared" si="23"/>
        <v/>
      </c>
      <c r="AZ145" s="268" t="str">
        <f t="shared" si="16"/>
        <v/>
      </c>
    </row>
    <row r="146" spans="1:52" ht="13">
      <c r="A146" s="282">
        <v>44</v>
      </c>
      <c r="B146" s="283"/>
      <c r="C146" s="280"/>
      <c r="D146" s="283"/>
      <c r="E146" s="280"/>
      <c r="F146" s="282"/>
      <c r="G146" s="282"/>
      <c r="H146" s="284"/>
      <c r="I146" s="280"/>
      <c r="J146" s="284"/>
      <c r="L146" s="44">
        <f t="shared" si="12"/>
        <v>0</v>
      </c>
      <c r="M146" s="14"/>
      <c r="N146" s="14">
        <f t="shared" si="13"/>
        <v>0</v>
      </c>
      <c r="O146" s="32"/>
      <c r="P146" s="12">
        <f t="shared" si="10"/>
        <v>0</v>
      </c>
      <c r="Q146" s="12">
        <f t="shared" si="11"/>
        <v>0</v>
      </c>
      <c r="R146" s="29"/>
      <c r="S146" s="41">
        <f t="shared" si="0"/>
        <v>0</v>
      </c>
      <c r="U146" s="276" t="s">
        <v>49</v>
      </c>
      <c r="V146" s="280"/>
      <c r="W146" s="276" t="s">
        <v>50</v>
      </c>
      <c r="Y146" s="90"/>
      <c r="Z146" s="90"/>
      <c r="AA146" s="276">
        <v>0</v>
      </c>
      <c r="AB146" s="259" t="str">
        <f t="shared" si="24"/>
        <v/>
      </c>
      <c r="AC146" s="29"/>
      <c r="AD146" s="61">
        <f t="shared" si="26"/>
        <v>44</v>
      </c>
      <c r="AE146" s="290"/>
      <c r="AF146" s="291"/>
      <c r="AG146" s="290"/>
      <c r="AH146" s="6">
        <f t="shared" si="20"/>
        <v>0</v>
      </c>
      <c r="AI146" s="63">
        <f t="shared" si="21"/>
        <v>1</v>
      </c>
      <c r="AJ146" s="63">
        <f t="shared" si="22"/>
        <v>0</v>
      </c>
      <c r="AK146" s="80">
        <f t="shared" si="18"/>
        <v>0</v>
      </c>
      <c r="AL146" s="231">
        <f t="shared" si="25"/>
        <v>0</v>
      </c>
      <c r="AM146" s="81">
        <f t="shared" si="19"/>
        <v>0</v>
      </c>
      <c r="AN146" s="236">
        <f t="shared" si="7"/>
        <v>0</v>
      </c>
      <c r="AO146" s="237">
        <f t="shared" si="8"/>
        <v>0</v>
      </c>
      <c r="AP146" s="295">
        <v>0</v>
      </c>
      <c r="AQ146" s="271">
        <v>0</v>
      </c>
      <c r="AR146" s="296">
        <v>0</v>
      </c>
      <c r="AS146" s="299"/>
      <c r="AT146" s="296">
        <v>0</v>
      </c>
      <c r="AU146" s="299"/>
      <c r="AV146" s="300" t="s">
        <v>184</v>
      </c>
      <c r="AW146" s="299">
        <v>0</v>
      </c>
      <c r="AX146" s="265" t="str">
        <f t="shared" si="15"/>
        <v/>
      </c>
      <c r="AY146" s="265" t="str">
        <f t="shared" si="23"/>
        <v/>
      </c>
      <c r="AZ146" s="268" t="str">
        <f t="shared" si="16"/>
        <v/>
      </c>
    </row>
    <row r="147" spans="1:52" ht="13">
      <c r="A147" s="282">
        <v>45</v>
      </c>
      <c r="B147" s="283"/>
      <c r="C147" s="280"/>
      <c r="D147" s="283"/>
      <c r="E147" s="280"/>
      <c r="F147" s="282"/>
      <c r="G147" s="282"/>
      <c r="H147" s="284"/>
      <c r="I147" s="280"/>
      <c r="J147" s="284"/>
      <c r="L147" s="44">
        <f t="shared" si="12"/>
        <v>0</v>
      </c>
      <c r="M147" s="14"/>
      <c r="N147" s="14">
        <f t="shared" si="13"/>
        <v>0</v>
      </c>
      <c r="O147" s="32"/>
      <c r="P147" s="12">
        <f t="shared" si="10"/>
        <v>0</v>
      </c>
      <c r="Q147" s="12">
        <f t="shared" si="11"/>
        <v>0</v>
      </c>
      <c r="R147" s="29"/>
      <c r="S147" s="41">
        <f t="shared" si="0"/>
        <v>0</v>
      </c>
      <c r="U147" s="276" t="s">
        <v>49</v>
      </c>
      <c r="V147" s="280"/>
      <c r="W147" s="276" t="s">
        <v>50</v>
      </c>
      <c r="Y147" s="90"/>
      <c r="Z147" s="90"/>
      <c r="AA147" s="276">
        <v>0</v>
      </c>
      <c r="AB147" s="259" t="str">
        <f t="shared" si="24"/>
        <v/>
      </c>
      <c r="AC147" s="29"/>
      <c r="AD147" s="61">
        <f t="shared" si="26"/>
        <v>45</v>
      </c>
      <c r="AE147" s="290"/>
      <c r="AF147" s="291"/>
      <c r="AG147" s="290"/>
      <c r="AH147" s="6">
        <f t="shared" si="20"/>
        <v>0</v>
      </c>
      <c r="AI147" s="63">
        <f t="shared" si="21"/>
        <v>1</v>
      </c>
      <c r="AJ147" s="63">
        <f t="shared" si="22"/>
        <v>0</v>
      </c>
      <c r="AK147" s="80">
        <f t="shared" si="18"/>
        <v>0</v>
      </c>
      <c r="AL147" s="231">
        <f t="shared" si="25"/>
        <v>0</v>
      </c>
      <c r="AM147" s="81">
        <f t="shared" si="19"/>
        <v>0</v>
      </c>
      <c r="AN147" s="236">
        <f t="shared" si="7"/>
        <v>0</v>
      </c>
      <c r="AO147" s="237">
        <f t="shared" si="8"/>
        <v>0</v>
      </c>
      <c r="AP147" s="295">
        <v>0</v>
      </c>
      <c r="AQ147" s="271">
        <v>0</v>
      </c>
      <c r="AR147" s="296">
        <v>0</v>
      </c>
      <c r="AS147" s="299"/>
      <c r="AT147" s="296">
        <v>0</v>
      </c>
      <c r="AU147" s="299"/>
      <c r="AV147" s="300" t="s">
        <v>184</v>
      </c>
      <c r="AW147" s="299">
        <v>0</v>
      </c>
      <c r="AX147" s="265" t="str">
        <f t="shared" si="15"/>
        <v/>
      </c>
      <c r="AY147" s="265" t="str">
        <f t="shared" si="23"/>
        <v/>
      </c>
      <c r="AZ147" s="268" t="str">
        <f t="shared" si="16"/>
        <v/>
      </c>
    </row>
    <row r="148" spans="1:52" ht="13">
      <c r="A148" s="282">
        <v>46</v>
      </c>
      <c r="B148" s="283"/>
      <c r="C148" s="280"/>
      <c r="D148" s="283"/>
      <c r="E148" s="280"/>
      <c r="F148" s="282"/>
      <c r="G148" s="282"/>
      <c r="H148" s="284"/>
      <c r="I148" s="280"/>
      <c r="J148" s="284"/>
      <c r="L148" s="44">
        <f t="shared" si="12"/>
        <v>0</v>
      </c>
      <c r="M148" s="14"/>
      <c r="N148" s="14">
        <f t="shared" si="13"/>
        <v>0</v>
      </c>
      <c r="O148" s="32"/>
      <c r="P148" s="12">
        <f t="shared" si="10"/>
        <v>0</v>
      </c>
      <c r="Q148" s="12">
        <f t="shared" si="11"/>
        <v>0</v>
      </c>
      <c r="R148" s="29"/>
      <c r="S148" s="41">
        <f t="shared" si="0"/>
        <v>0</v>
      </c>
      <c r="U148" s="276" t="s">
        <v>49</v>
      </c>
      <c r="V148" s="280"/>
      <c r="W148" s="276" t="s">
        <v>50</v>
      </c>
      <c r="Y148" s="90"/>
      <c r="Z148" s="90"/>
      <c r="AA148" s="276">
        <v>0</v>
      </c>
      <c r="AB148" s="259" t="str">
        <f t="shared" si="24"/>
        <v/>
      </c>
      <c r="AC148" s="29"/>
      <c r="AD148" s="61">
        <f t="shared" si="26"/>
        <v>46</v>
      </c>
      <c r="AE148" s="290"/>
      <c r="AF148" s="291"/>
      <c r="AG148" s="290"/>
      <c r="AH148" s="6">
        <f t="shared" si="20"/>
        <v>0</v>
      </c>
      <c r="AI148" s="63">
        <f t="shared" si="21"/>
        <v>1</v>
      </c>
      <c r="AJ148" s="63">
        <f t="shared" si="22"/>
        <v>0</v>
      </c>
      <c r="AK148" s="80">
        <f t="shared" si="18"/>
        <v>0</v>
      </c>
      <c r="AL148" s="231">
        <f t="shared" si="25"/>
        <v>0</v>
      </c>
      <c r="AM148" s="81">
        <f t="shared" si="19"/>
        <v>0</v>
      </c>
      <c r="AN148" s="236">
        <f t="shared" si="7"/>
        <v>0</v>
      </c>
      <c r="AO148" s="237">
        <f t="shared" si="8"/>
        <v>0</v>
      </c>
      <c r="AP148" s="295">
        <v>0</v>
      </c>
      <c r="AQ148" s="271">
        <v>0</v>
      </c>
      <c r="AR148" s="296">
        <v>0</v>
      </c>
      <c r="AS148" s="299"/>
      <c r="AT148" s="296">
        <v>0</v>
      </c>
      <c r="AU148" s="299"/>
      <c r="AV148" s="300" t="s">
        <v>184</v>
      </c>
      <c r="AW148" s="299">
        <v>0</v>
      </c>
      <c r="AX148" s="265" t="str">
        <f t="shared" si="15"/>
        <v/>
      </c>
      <c r="AY148" s="265" t="str">
        <f t="shared" si="23"/>
        <v/>
      </c>
      <c r="AZ148" s="268" t="str">
        <f t="shared" si="16"/>
        <v/>
      </c>
    </row>
    <row r="149" spans="1:52" ht="13">
      <c r="A149" s="282">
        <v>47</v>
      </c>
      <c r="B149" s="283"/>
      <c r="C149" s="280"/>
      <c r="D149" s="283"/>
      <c r="E149" s="280"/>
      <c r="F149" s="282"/>
      <c r="G149" s="282"/>
      <c r="H149" s="284"/>
      <c r="I149" s="280"/>
      <c r="J149" s="284"/>
      <c r="L149" s="44">
        <f t="shared" si="12"/>
        <v>0</v>
      </c>
      <c r="M149" s="14"/>
      <c r="N149" s="14">
        <f t="shared" si="13"/>
        <v>0</v>
      </c>
      <c r="O149" s="32"/>
      <c r="P149" s="12">
        <f t="shared" si="10"/>
        <v>0</v>
      </c>
      <c r="Q149" s="12">
        <f t="shared" si="11"/>
        <v>0</v>
      </c>
      <c r="R149" s="29"/>
      <c r="S149" s="41">
        <f t="shared" si="0"/>
        <v>0</v>
      </c>
      <c r="U149" s="276" t="s">
        <v>49</v>
      </c>
      <c r="V149" s="280"/>
      <c r="W149" s="276" t="s">
        <v>50</v>
      </c>
      <c r="Y149" s="90"/>
      <c r="Z149" s="90"/>
      <c r="AA149" s="276">
        <v>0</v>
      </c>
      <c r="AB149" s="259" t="str">
        <f t="shared" si="24"/>
        <v/>
      </c>
      <c r="AC149" s="29"/>
      <c r="AD149" s="61">
        <f t="shared" si="26"/>
        <v>47</v>
      </c>
      <c r="AE149" s="290"/>
      <c r="AF149" s="291"/>
      <c r="AG149" s="290"/>
      <c r="AH149" s="6">
        <f t="shared" si="20"/>
        <v>0</v>
      </c>
      <c r="AI149" s="63">
        <f t="shared" si="21"/>
        <v>1</v>
      </c>
      <c r="AJ149" s="63">
        <f t="shared" si="22"/>
        <v>0</v>
      </c>
      <c r="AK149" s="80">
        <f t="shared" si="18"/>
        <v>0</v>
      </c>
      <c r="AL149" s="231">
        <f t="shared" si="25"/>
        <v>0</v>
      </c>
      <c r="AM149" s="81">
        <f t="shared" si="19"/>
        <v>0</v>
      </c>
      <c r="AN149" s="236">
        <f t="shared" si="7"/>
        <v>0</v>
      </c>
      <c r="AO149" s="237">
        <f t="shared" si="8"/>
        <v>0</v>
      </c>
      <c r="AP149" s="295">
        <v>0</v>
      </c>
      <c r="AQ149" s="271">
        <v>0</v>
      </c>
      <c r="AR149" s="296">
        <v>0</v>
      </c>
      <c r="AS149" s="299"/>
      <c r="AT149" s="296">
        <v>0</v>
      </c>
      <c r="AU149" s="299"/>
      <c r="AV149" s="300" t="s">
        <v>184</v>
      </c>
      <c r="AW149" s="299">
        <v>0</v>
      </c>
      <c r="AX149" s="265" t="str">
        <f t="shared" si="15"/>
        <v/>
      </c>
      <c r="AY149" s="265" t="str">
        <f t="shared" si="23"/>
        <v/>
      </c>
      <c r="AZ149" s="268" t="str">
        <f t="shared" si="16"/>
        <v/>
      </c>
    </row>
    <row r="150" spans="1:52" ht="13">
      <c r="A150" s="282">
        <v>48</v>
      </c>
      <c r="B150" s="283"/>
      <c r="C150" s="280"/>
      <c r="D150" s="283"/>
      <c r="E150" s="280"/>
      <c r="F150" s="282"/>
      <c r="G150" s="282"/>
      <c r="H150" s="284"/>
      <c r="I150" s="280"/>
      <c r="J150" s="284"/>
      <c r="L150" s="44">
        <f t="shared" si="12"/>
        <v>0</v>
      </c>
      <c r="M150" s="14"/>
      <c r="N150" s="14">
        <f t="shared" si="13"/>
        <v>0</v>
      </c>
      <c r="O150" s="32"/>
      <c r="P150" s="12">
        <f t="shared" si="10"/>
        <v>0</v>
      </c>
      <c r="Q150" s="12">
        <f t="shared" si="11"/>
        <v>0</v>
      </c>
      <c r="R150" s="29"/>
      <c r="S150" s="41">
        <f t="shared" si="0"/>
        <v>0</v>
      </c>
      <c r="U150" s="276" t="s">
        <v>49</v>
      </c>
      <c r="V150" s="280"/>
      <c r="W150" s="276" t="s">
        <v>50</v>
      </c>
      <c r="Y150" s="90"/>
      <c r="Z150" s="90"/>
      <c r="AA150" s="276">
        <v>0</v>
      </c>
      <c r="AB150" s="259" t="str">
        <f t="shared" si="24"/>
        <v/>
      </c>
      <c r="AC150" s="29"/>
      <c r="AD150" s="61">
        <f t="shared" si="26"/>
        <v>48</v>
      </c>
      <c r="AE150" s="290"/>
      <c r="AF150" s="291"/>
      <c r="AG150" s="290"/>
      <c r="AH150" s="6">
        <f t="shared" si="20"/>
        <v>0</v>
      </c>
      <c r="AI150" s="63">
        <f t="shared" si="21"/>
        <v>1</v>
      </c>
      <c r="AJ150" s="63">
        <f t="shared" si="22"/>
        <v>0</v>
      </c>
      <c r="AK150" s="80">
        <f t="shared" si="18"/>
        <v>0</v>
      </c>
      <c r="AL150" s="231">
        <f t="shared" si="25"/>
        <v>0</v>
      </c>
      <c r="AM150" s="81">
        <f t="shared" si="19"/>
        <v>0</v>
      </c>
      <c r="AN150" s="236">
        <f t="shared" si="7"/>
        <v>0</v>
      </c>
      <c r="AO150" s="237">
        <f t="shared" si="8"/>
        <v>0</v>
      </c>
      <c r="AP150" s="295">
        <v>0</v>
      </c>
      <c r="AQ150" s="271">
        <v>0</v>
      </c>
      <c r="AR150" s="296">
        <v>0</v>
      </c>
      <c r="AS150" s="299"/>
      <c r="AT150" s="296">
        <v>0</v>
      </c>
      <c r="AU150" s="299"/>
      <c r="AV150" s="300" t="s">
        <v>184</v>
      </c>
      <c r="AW150" s="299">
        <v>0</v>
      </c>
      <c r="AX150" s="265" t="str">
        <f t="shared" si="15"/>
        <v/>
      </c>
      <c r="AY150" s="265" t="str">
        <f t="shared" si="23"/>
        <v/>
      </c>
      <c r="AZ150" s="268" t="str">
        <f t="shared" si="16"/>
        <v/>
      </c>
    </row>
    <row r="151" spans="1:52" ht="13">
      <c r="A151" s="282">
        <v>49</v>
      </c>
      <c r="B151" s="283"/>
      <c r="C151" s="280"/>
      <c r="D151" s="283"/>
      <c r="E151" s="280"/>
      <c r="F151" s="282"/>
      <c r="G151" s="282"/>
      <c r="H151" s="284"/>
      <c r="I151" s="280"/>
      <c r="J151" s="284"/>
      <c r="L151" s="44">
        <f t="shared" si="12"/>
        <v>0</v>
      </c>
      <c r="M151" s="14"/>
      <c r="N151" s="14">
        <f t="shared" si="13"/>
        <v>0</v>
      </c>
      <c r="O151" s="32"/>
      <c r="P151" s="12">
        <f t="shared" si="10"/>
        <v>0</v>
      </c>
      <c r="Q151" s="12">
        <f t="shared" si="11"/>
        <v>0</v>
      </c>
      <c r="R151" s="29"/>
      <c r="S151" s="41">
        <f t="shared" si="0"/>
        <v>0</v>
      </c>
      <c r="U151" s="276" t="s">
        <v>49</v>
      </c>
      <c r="V151" s="280"/>
      <c r="W151" s="276" t="s">
        <v>50</v>
      </c>
      <c r="Y151" s="90"/>
      <c r="Z151" s="90"/>
      <c r="AA151" s="276">
        <v>0</v>
      </c>
      <c r="AB151" s="259" t="str">
        <f t="shared" si="24"/>
        <v/>
      </c>
      <c r="AC151" s="29"/>
      <c r="AD151" s="61">
        <f t="shared" si="26"/>
        <v>49</v>
      </c>
      <c r="AE151" s="290"/>
      <c r="AF151" s="291"/>
      <c r="AG151" s="290"/>
      <c r="AH151" s="6">
        <f t="shared" si="20"/>
        <v>0</v>
      </c>
      <c r="AI151" s="63">
        <f t="shared" si="21"/>
        <v>1</v>
      </c>
      <c r="AJ151" s="63">
        <f t="shared" si="22"/>
        <v>0</v>
      </c>
      <c r="AK151" s="80">
        <f t="shared" si="18"/>
        <v>0</v>
      </c>
      <c r="AL151" s="231">
        <f t="shared" si="25"/>
        <v>0</v>
      </c>
      <c r="AM151" s="81">
        <f t="shared" si="19"/>
        <v>0</v>
      </c>
      <c r="AN151" s="236">
        <f t="shared" si="7"/>
        <v>0</v>
      </c>
      <c r="AO151" s="237">
        <f t="shared" si="8"/>
        <v>0</v>
      </c>
      <c r="AP151" s="295">
        <v>0</v>
      </c>
      <c r="AQ151" s="271">
        <v>0</v>
      </c>
      <c r="AR151" s="296">
        <v>0</v>
      </c>
      <c r="AS151" s="299"/>
      <c r="AT151" s="296">
        <v>0</v>
      </c>
      <c r="AU151" s="299"/>
      <c r="AV151" s="300" t="s">
        <v>184</v>
      </c>
      <c r="AW151" s="299">
        <v>0</v>
      </c>
      <c r="AX151" s="265" t="str">
        <f t="shared" si="15"/>
        <v/>
      </c>
      <c r="AY151" s="265" t="str">
        <f t="shared" si="23"/>
        <v/>
      </c>
      <c r="AZ151" s="268" t="str">
        <f t="shared" si="16"/>
        <v/>
      </c>
    </row>
    <row r="152" spans="1:52" ht="13">
      <c r="A152" s="282">
        <v>50</v>
      </c>
      <c r="B152" s="283"/>
      <c r="C152" s="280"/>
      <c r="D152" s="283"/>
      <c r="E152" s="280"/>
      <c r="F152" s="282"/>
      <c r="G152" s="282"/>
      <c r="H152" s="284"/>
      <c r="I152" s="280"/>
      <c r="J152" s="284"/>
      <c r="L152" s="44">
        <f t="shared" si="12"/>
        <v>0</v>
      </c>
      <c r="M152" s="14"/>
      <c r="N152" s="14">
        <f t="shared" si="13"/>
        <v>0</v>
      </c>
      <c r="O152" s="32"/>
      <c r="P152" s="12">
        <f t="shared" si="10"/>
        <v>0</v>
      </c>
      <c r="Q152" s="12">
        <f t="shared" si="11"/>
        <v>0</v>
      </c>
      <c r="R152" s="29"/>
      <c r="S152" s="41">
        <f t="shared" si="0"/>
        <v>0</v>
      </c>
      <c r="U152" s="276" t="s">
        <v>49</v>
      </c>
      <c r="V152" s="280"/>
      <c r="W152" s="276" t="s">
        <v>50</v>
      </c>
      <c r="Y152" s="90"/>
      <c r="Z152" s="90"/>
      <c r="AA152" s="276">
        <v>0</v>
      </c>
      <c r="AB152" s="259" t="str">
        <f t="shared" si="24"/>
        <v/>
      </c>
      <c r="AC152" s="29"/>
      <c r="AD152" s="61">
        <f t="shared" si="26"/>
        <v>50</v>
      </c>
      <c r="AE152" s="290"/>
      <c r="AF152" s="291"/>
      <c r="AG152" s="290"/>
      <c r="AH152" s="6">
        <f t="shared" si="20"/>
        <v>0</v>
      </c>
      <c r="AI152" s="63">
        <f t="shared" si="21"/>
        <v>1</v>
      </c>
      <c r="AJ152" s="63">
        <f t="shared" si="22"/>
        <v>0</v>
      </c>
      <c r="AK152" s="80">
        <f t="shared" si="18"/>
        <v>0</v>
      </c>
      <c r="AL152" s="231">
        <f t="shared" si="25"/>
        <v>0</v>
      </c>
      <c r="AM152" s="81">
        <f t="shared" si="19"/>
        <v>0</v>
      </c>
      <c r="AN152" s="236">
        <f t="shared" si="7"/>
        <v>0</v>
      </c>
      <c r="AO152" s="237">
        <f t="shared" si="8"/>
        <v>0</v>
      </c>
      <c r="AP152" s="295">
        <v>0</v>
      </c>
      <c r="AQ152" s="271">
        <v>0</v>
      </c>
      <c r="AR152" s="296">
        <v>0</v>
      </c>
      <c r="AS152" s="299"/>
      <c r="AT152" s="296">
        <v>0</v>
      </c>
      <c r="AU152" s="299"/>
      <c r="AV152" s="300" t="s">
        <v>184</v>
      </c>
      <c r="AW152" s="299">
        <v>0</v>
      </c>
      <c r="AX152" s="265" t="str">
        <f t="shared" si="15"/>
        <v/>
      </c>
      <c r="AY152" s="265" t="str">
        <f t="shared" si="23"/>
        <v/>
      </c>
      <c r="AZ152" s="268" t="str">
        <f t="shared" si="16"/>
        <v/>
      </c>
    </row>
    <row r="153" spans="1:52" ht="13">
      <c r="A153" s="282">
        <v>51</v>
      </c>
      <c r="B153" s="283"/>
      <c r="C153" s="280"/>
      <c r="D153" s="283"/>
      <c r="E153" s="280"/>
      <c r="F153" s="282"/>
      <c r="G153" s="282"/>
      <c r="H153" s="284"/>
      <c r="I153" s="280"/>
      <c r="J153" s="284"/>
      <c r="L153" s="44">
        <f t="shared" si="12"/>
        <v>0</v>
      </c>
      <c r="M153" s="14"/>
      <c r="N153" s="14">
        <f t="shared" si="13"/>
        <v>0</v>
      </c>
      <c r="O153" s="32"/>
      <c r="P153" s="12">
        <f t="shared" si="10"/>
        <v>0</v>
      </c>
      <c r="Q153" s="12">
        <f t="shared" si="11"/>
        <v>0</v>
      </c>
      <c r="R153" s="29"/>
      <c r="S153" s="41">
        <f t="shared" si="0"/>
        <v>0</v>
      </c>
      <c r="U153" s="276" t="s">
        <v>49</v>
      </c>
      <c r="V153" s="280"/>
      <c r="W153" s="276" t="s">
        <v>50</v>
      </c>
      <c r="Y153" s="90"/>
      <c r="Z153" s="90"/>
      <c r="AA153" s="276">
        <v>0</v>
      </c>
      <c r="AB153" s="259" t="str">
        <f t="shared" si="24"/>
        <v/>
      </c>
      <c r="AC153" s="29"/>
      <c r="AD153" s="61">
        <f t="shared" si="26"/>
        <v>51</v>
      </c>
      <c r="AE153" s="290"/>
      <c r="AF153" s="291"/>
      <c r="AG153" s="290"/>
      <c r="AH153" s="6">
        <f t="shared" si="20"/>
        <v>0</v>
      </c>
      <c r="AI153" s="63">
        <f t="shared" si="21"/>
        <v>1</v>
      </c>
      <c r="AJ153" s="63">
        <f t="shared" si="22"/>
        <v>0</v>
      </c>
      <c r="AK153" s="80">
        <f t="shared" si="18"/>
        <v>0</v>
      </c>
      <c r="AL153" s="231">
        <f t="shared" si="25"/>
        <v>0</v>
      </c>
      <c r="AM153" s="81">
        <f t="shared" si="19"/>
        <v>0</v>
      </c>
      <c r="AN153" s="236">
        <f t="shared" si="7"/>
        <v>0</v>
      </c>
      <c r="AO153" s="237">
        <f t="shared" si="8"/>
        <v>0</v>
      </c>
      <c r="AP153" s="295">
        <v>0</v>
      </c>
      <c r="AQ153" s="271">
        <v>0</v>
      </c>
      <c r="AR153" s="296">
        <v>0</v>
      </c>
      <c r="AS153" s="299"/>
      <c r="AT153" s="296">
        <v>0</v>
      </c>
      <c r="AU153" s="299"/>
      <c r="AV153" s="300" t="s">
        <v>184</v>
      </c>
      <c r="AW153" s="299">
        <v>0</v>
      </c>
      <c r="AX153" s="265" t="str">
        <f t="shared" si="15"/>
        <v/>
      </c>
      <c r="AY153" s="265" t="str">
        <f t="shared" si="23"/>
        <v/>
      </c>
      <c r="AZ153" s="268" t="str">
        <f t="shared" si="16"/>
        <v/>
      </c>
    </row>
    <row r="154" spans="1:52" ht="13">
      <c r="A154" s="282">
        <v>52</v>
      </c>
      <c r="B154" s="283"/>
      <c r="C154" s="280"/>
      <c r="D154" s="283"/>
      <c r="E154" s="280"/>
      <c r="F154" s="282"/>
      <c r="G154" s="282"/>
      <c r="H154" s="284"/>
      <c r="I154" s="280"/>
      <c r="J154" s="284"/>
      <c r="L154" s="44">
        <f t="shared" si="12"/>
        <v>0</v>
      </c>
      <c r="M154" s="14"/>
      <c r="N154" s="14">
        <f t="shared" si="13"/>
        <v>0</v>
      </c>
      <c r="O154" s="32"/>
      <c r="P154" s="12">
        <f t="shared" si="10"/>
        <v>0</v>
      </c>
      <c r="Q154" s="12">
        <f t="shared" si="11"/>
        <v>0</v>
      </c>
      <c r="R154" s="29"/>
      <c r="S154" s="41">
        <f t="shared" si="0"/>
        <v>0</v>
      </c>
      <c r="U154" s="276" t="s">
        <v>49</v>
      </c>
      <c r="V154" s="280"/>
      <c r="W154" s="276" t="s">
        <v>50</v>
      </c>
      <c r="Y154" s="90"/>
      <c r="Z154" s="90"/>
      <c r="AA154" s="276">
        <v>0</v>
      </c>
      <c r="AB154" s="259" t="str">
        <f t="shared" si="24"/>
        <v/>
      </c>
      <c r="AC154" s="29"/>
      <c r="AD154" s="61">
        <f t="shared" si="26"/>
        <v>52</v>
      </c>
      <c r="AE154" s="290"/>
      <c r="AF154" s="291"/>
      <c r="AG154" s="290"/>
      <c r="AH154" s="6">
        <f t="shared" si="20"/>
        <v>0</v>
      </c>
      <c r="AI154" s="63">
        <f t="shared" si="21"/>
        <v>1</v>
      </c>
      <c r="AJ154" s="63">
        <f t="shared" si="22"/>
        <v>0</v>
      </c>
      <c r="AK154" s="80">
        <f t="shared" si="18"/>
        <v>0</v>
      </c>
      <c r="AL154" s="231">
        <f t="shared" si="25"/>
        <v>0</v>
      </c>
      <c r="AM154" s="81">
        <f t="shared" si="19"/>
        <v>0</v>
      </c>
      <c r="AN154" s="236">
        <f t="shared" si="7"/>
        <v>0</v>
      </c>
      <c r="AO154" s="237">
        <f t="shared" si="8"/>
        <v>0</v>
      </c>
      <c r="AP154" s="295">
        <v>0</v>
      </c>
      <c r="AQ154" s="271">
        <v>0</v>
      </c>
      <c r="AR154" s="296">
        <v>0</v>
      </c>
      <c r="AS154" s="299"/>
      <c r="AT154" s="296">
        <v>0</v>
      </c>
      <c r="AU154" s="299"/>
      <c r="AV154" s="300" t="s">
        <v>184</v>
      </c>
      <c r="AW154" s="299">
        <v>0</v>
      </c>
      <c r="AX154" s="265" t="str">
        <f t="shared" si="15"/>
        <v/>
      </c>
      <c r="AY154" s="265" t="str">
        <f t="shared" si="23"/>
        <v/>
      </c>
      <c r="AZ154" s="268" t="str">
        <f t="shared" si="16"/>
        <v/>
      </c>
    </row>
    <row r="155" spans="1:52" ht="13">
      <c r="A155" s="282">
        <v>53</v>
      </c>
      <c r="B155" s="283"/>
      <c r="C155" s="280"/>
      <c r="D155" s="283"/>
      <c r="E155" s="280"/>
      <c r="F155" s="282"/>
      <c r="G155" s="282"/>
      <c r="H155" s="284"/>
      <c r="I155" s="280"/>
      <c r="J155" s="284"/>
      <c r="L155" s="44">
        <f t="shared" si="12"/>
        <v>0</v>
      </c>
      <c r="M155" s="14"/>
      <c r="N155" s="14">
        <f t="shared" si="13"/>
        <v>0</v>
      </c>
      <c r="O155" s="32"/>
      <c r="P155" s="12">
        <f t="shared" si="10"/>
        <v>0</v>
      </c>
      <c r="Q155" s="12">
        <f t="shared" si="11"/>
        <v>0</v>
      </c>
      <c r="R155" s="29"/>
      <c r="S155" s="41">
        <f t="shared" si="0"/>
        <v>0</v>
      </c>
      <c r="U155" s="276" t="s">
        <v>49</v>
      </c>
      <c r="V155" s="280"/>
      <c r="W155" s="276" t="s">
        <v>50</v>
      </c>
      <c r="Y155" s="90"/>
      <c r="Z155" s="90"/>
      <c r="AA155" s="276">
        <v>0</v>
      </c>
      <c r="AB155" s="259" t="str">
        <f t="shared" si="24"/>
        <v/>
      </c>
      <c r="AC155" s="29"/>
      <c r="AD155" s="61">
        <f t="shared" si="26"/>
        <v>53</v>
      </c>
      <c r="AE155" s="290"/>
      <c r="AF155" s="291"/>
      <c r="AG155" s="290"/>
      <c r="AH155" s="6">
        <f t="shared" si="20"/>
        <v>0</v>
      </c>
      <c r="AI155" s="63">
        <f t="shared" si="21"/>
        <v>1</v>
      </c>
      <c r="AJ155" s="63">
        <f t="shared" si="22"/>
        <v>0</v>
      </c>
      <c r="AK155" s="80">
        <f t="shared" si="18"/>
        <v>0</v>
      </c>
      <c r="AL155" s="231">
        <f t="shared" si="25"/>
        <v>0</v>
      </c>
      <c r="AM155" s="81">
        <f t="shared" si="19"/>
        <v>0</v>
      </c>
      <c r="AN155" s="236">
        <f t="shared" si="7"/>
        <v>0</v>
      </c>
      <c r="AO155" s="237">
        <f t="shared" si="8"/>
        <v>0</v>
      </c>
      <c r="AP155" s="295">
        <v>0</v>
      </c>
      <c r="AQ155" s="271">
        <v>0</v>
      </c>
      <c r="AR155" s="296">
        <v>0</v>
      </c>
      <c r="AS155" s="299"/>
      <c r="AT155" s="296">
        <v>0</v>
      </c>
      <c r="AU155" s="299"/>
      <c r="AV155" s="300" t="s">
        <v>184</v>
      </c>
      <c r="AW155" s="299">
        <v>0</v>
      </c>
      <c r="AX155" s="265" t="str">
        <f t="shared" si="15"/>
        <v/>
      </c>
      <c r="AY155" s="265" t="str">
        <f t="shared" si="23"/>
        <v/>
      </c>
      <c r="AZ155" s="268" t="str">
        <f t="shared" si="16"/>
        <v/>
      </c>
    </row>
    <row r="156" spans="1:52" ht="13">
      <c r="A156" s="282">
        <v>54</v>
      </c>
      <c r="B156" s="283"/>
      <c r="C156" s="280"/>
      <c r="D156" s="283"/>
      <c r="E156" s="280"/>
      <c r="F156" s="282"/>
      <c r="G156" s="282"/>
      <c r="H156" s="284"/>
      <c r="I156" s="280"/>
      <c r="J156" s="284"/>
      <c r="L156" s="44">
        <f t="shared" si="12"/>
        <v>0</v>
      </c>
      <c r="M156" s="14"/>
      <c r="N156" s="14">
        <f t="shared" si="13"/>
        <v>0</v>
      </c>
      <c r="O156" s="32"/>
      <c r="P156" s="12">
        <f t="shared" si="10"/>
        <v>0</v>
      </c>
      <c r="Q156" s="12">
        <f t="shared" si="11"/>
        <v>0</v>
      </c>
      <c r="R156" s="29"/>
      <c r="S156" s="41">
        <f t="shared" si="0"/>
        <v>0</v>
      </c>
      <c r="U156" s="276" t="s">
        <v>49</v>
      </c>
      <c r="V156" s="280"/>
      <c r="W156" s="276" t="s">
        <v>50</v>
      </c>
      <c r="Y156" s="90"/>
      <c r="Z156" s="90"/>
      <c r="AA156" s="276">
        <v>0</v>
      </c>
      <c r="AB156" s="259" t="str">
        <f t="shared" si="24"/>
        <v/>
      </c>
      <c r="AC156" s="29"/>
      <c r="AD156" s="61">
        <f t="shared" si="26"/>
        <v>54</v>
      </c>
      <c r="AE156" s="290"/>
      <c r="AF156" s="291"/>
      <c r="AG156" s="290"/>
      <c r="AH156" s="6">
        <f t="shared" si="20"/>
        <v>0</v>
      </c>
      <c r="AI156" s="63">
        <f t="shared" si="21"/>
        <v>1</v>
      </c>
      <c r="AJ156" s="63">
        <f t="shared" si="22"/>
        <v>0</v>
      </c>
      <c r="AK156" s="80">
        <f t="shared" si="18"/>
        <v>0</v>
      </c>
      <c r="AL156" s="231">
        <f t="shared" si="25"/>
        <v>0</v>
      </c>
      <c r="AM156" s="81">
        <f t="shared" si="19"/>
        <v>0</v>
      </c>
      <c r="AN156" s="236">
        <f t="shared" si="7"/>
        <v>0</v>
      </c>
      <c r="AO156" s="237">
        <f t="shared" si="8"/>
        <v>0</v>
      </c>
      <c r="AP156" s="295">
        <v>0</v>
      </c>
      <c r="AQ156" s="271">
        <v>0</v>
      </c>
      <c r="AR156" s="296">
        <v>0</v>
      </c>
      <c r="AS156" s="299"/>
      <c r="AT156" s="296">
        <v>0</v>
      </c>
      <c r="AU156" s="299"/>
      <c r="AV156" s="300" t="s">
        <v>184</v>
      </c>
      <c r="AW156" s="299">
        <v>0</v>
      </c>
      <c r="AX156" s="265" t="str">
        <f t="shared" si="15"/>
        <v/>
      </c>
      <c r="AY156" s="265" t="str">
        <f t="shared" si="23"/>
        <v/>
      </c>
      <c r="AZ156" s="268" t="str">
        <f t="shared" si="16"/>
        <v/>
      </c>
    </row>
    <row r="157" spans="1:52" ht="13">
      <c r="A157" s="282">
        <v>55</v>
      </c>
      <c r="B157" s="283"/>
      <c r="C157" s="280"/>
      <c r="D157" s="283"/>
      <c r="E157" s="280"/>
      <c r="F157" s="282"/>
      <c r="G157" s="282"/>
      <c r="H157" s="284"/>
      <c r="I157" s="280"/>
      <c r="J157" s="284"/>
      <c r="L157" s="44">
        <f t="shared" si="12"/>
        <v>0</v>
      </c>
      <c r="M157" s="14"/>
      <c r="N157" s="14">
        <f t="shared" si="13"/>
        <v>0</v>
      </c>
      <c r="O157" s="32"/>
      <c r="P157" s="12">
        <f t="shared" si="10"/>
        <v>0</v>
      </c>
      <c r="Q157" s="12">
        <f t="shared" si="11"/>
        <v>0</v>
      </c>
      <c r="R157" s="29"/>
      <c r="S157" s="41">
        <f t="shared" si="0"/>
        <v>0</v>
      </c>
      <c r="U157" s="276" t="s">
        <v>49</v>
      </c>
      <c r="V157" s="280"/>
      <c r="W157" s="276" t="s">
        <v>50</v>
      </c>
      <c r="Y157" s="90"/>
      <c r="Z157" s="90"/>
      <c r="AA157" s="276">
        <v>0</v>
      </c>
      <c r="AB157" s="259" t="str">
        <f t="shared" si="24"/>
        <v/>
      </c>
      <c r="AC157" s="29"/>
      <c r="AD157" s="61">
        <f t="shared" si="26"/>
        <v>55</v>
      </c>
      <c r="AE157" s="290"/>
      <c r="AF157" s="291"/>
      <c r="AG157" s="290"/>
      <c r="AH157" s="6">
        <f t="shared" si="20"/>
        <v>0</v>
      </c>
      <c r="AI157" s="63">
        <f t="shared" si="21"/>
        <v>1</v>
      </c>
      <c r="AJ157" s="63">
        <f t="shared" si="22"/>
        <v>0</v>
      </c>
      <c r="AK157" s="80">
        <f t="shared" si="18"/>
        <v>0</v>
      </c>
      <c r="AL157" s="231">
        <f t="shared" si="25"/>
        <v>0</v>
      </c>
      <c r="AM157" s="81">
        <f t="shared" si="19"/>
        <v>0</v>
      </c>
      <c r="AN157" s="236">
        <f t="shared" si="7"/>
        <v>0</v>
      </c>
      <c r="AO157" s="237">
        <f t="shared" si="8"/>
        <v>0</v>
      </c>
      <c r="AP157" s="295">
        <v>0</v>
      </c>
      <c r="AQ157" s="271">
        <v>0</v>
      </c>
      <c r="AR157" s="296">
        <v>0</v>
      </c>
      <c r="AS157" s="299"/>
      <c r="AT157" s="296">
        <v>0</v>
      </c>
      <c r="AU157" s="299"/>
      <c r="AV157" s="300" t="s">
        <v>184</v>
      </c>
      <c r="AW157" s="299">
        <v>0</v>
      </c>
      <c r="AX157" s="265" t="str">
        <f t="shared" si="15"/>
        <v/>
      </c>
      <c r="AY157" s="265" t="str">
        <f t="shared" si="23"/>
        <v/>
      </c>
      <c r="AZ157" s="268" t="str">
        <f t="shared" si="16"/>
        <v/>
      </c>
    </row>
    <row r="158" spans="1:52" ht="13">
      <c r="A158" s="282">
        <v>56</v>
      </c>
      <c r="B158" s="283"/>
      <c r="C158" s="280"/>
      <c r="D158" s="283"/>
      <c r="E158" s="280"/>
      <c r="F158" s="282"/>
      <c r="G158" s="282"/>
      <c r="H158" s="284"/>
      <c r="I158" s="280"/>
      <c r="J158" s="284"/>
      <c r="L158" s="44">
        <f t="shared" si="12"/>
        <v>0</v>
      </c>
      <c r="M158" s="14"/>
      <c r="N158" s="14">
        <f t="shared" si="13"/>
        <v>0</v>
      </c>
      <c r="O158" s="32"/>
      <c r="P158" s="12">
        <f t="shared" si="10"/>
        <v>0</v>
      </c>
      <c r="Q158" s="12">
        <f t="shared" si="11"/>
        <v>0</v>
      </c>
      <c r="R158" s="29"/>
      <c r="S158" s="41">
        <f t="shared" si="0"/>
        <v>0</v>
      </c>
      <c r="U158" s="276" t="s">
        <v>49</v>
      </c>
      <c r="V158" s="280"/>
      <c r="W158" s="276" t="s">
        <v>50</v>
      </c>
      <c r="Y158" s="90"/>
      <c r="Z158" s="90"/>
      <c r="AA158" s="276">
        <v>0</v>
      </c>
      <c r="AB158" s="259" t="str">
        <f t="shared" si="24"/>
        <v/>
      </c>
      <c r="AC158" s="29"/>
      <c r="AD158" s="61">
        <f t="shared" si="26"/>
        <v>56</v>
      </c>
      <c r="AE158" s="290"/>
      <c r="AF158" s="291"/>
      <c r="AG158" s="290"/>
      <c r="AH158" s="6">
        <f t="shared" si="20"/>
        <v>0</v>
      </c>
      <c r="AI158" s="63">
        <f t="shared" si="21"/>
        <v>1</v>
      </c>
      <c r="AJ158" s="63">
        <f t="shared" si="22"/>
        <v>0</v>
      </c>
      <c r="AK158" s="80">
        <f t="shared" si="18"/>
        <v>0</v>
      </c>
      <c r="AL158" s="231">
        <f t="shared" si="25"/>
        <v>0</v>
      </c>
      <c r="AM158" s="81">
        <f t="shared" si="19"/>
        <v>0</v>
      </c>
      <c r="AN158" s="236">
        <f t="shared" si="7"/>
        <v>0</v>
      </c>
      <c r="AO158" s="237">
        <f t="shared" si="8"/>
        <v>0</v>
      </c>
      <c r="AP158" s="295">
        <v>0</v>
      </c>
      <c r="AQ158" s="271">
        <v>0</v>
      </c>
      <c r="AR158" s="296">
        <v>0</v>
      </c>
      <c r="AS158" s="299"/>
      <c r="AT158" s="296">
        <v>0</v>
      </c>
      <c r="AU158" s="299"/>
      <c r="AV158" s="300" t="s">
        <v>184</v>
      </c>
      <c r="AW158" s="299">
        <v>0</v>
      </c>
      <c r="AX158" s="265" t="str">
        <f t="shared" si="15"/>
        <v/>
      </c>
      <c r="AY158" s="265" t="str">
        <f t="shared" si="23"/>
        <v/>
      </c>
      <c r="AZ158" s="268" t="str">
        <f t="shared" si="16"/>
        <v/>
      </c>
    </row>
    <row r="159" spans="1:52" ht="13">
      <c r="A159" s="282">
        <v>57</v>
      </c>
      <c r="B159" s="283"/>
      <c r="C159" s="280"/>
      <c r="D159" s="283"/>
      <c r="E159" s="280"/>
      <c r="F159" s="282"/>
      <c r="G159" s="282"/>
      <c r="H159" s="284"/>
      <c r="I159" s="280"/>
      <c r="J159" s="284"/>
      <c r="L159" s="44">
        <f t="shared" si="12"/>
        <v>0</v>
      </c>
      <c r="M159" s="14"/>
      <c r="N159" s="14">
        <f t="shared" si="13"/>
        <v>0</v>
      </c>
      <c r="O159" s="32"/>
      <c r="P159" s="12">
        <f t="shared" si="10"/>
        <v>0</v>
      </c>
      <c r="Q159" s="12">
        <f t="shared" si="11"/>
        <v>0</v>
      </c>
      <c r="R159" s="29"/>
      <c r="S159" s="41">
        <f t="shared" si="0"/>
        <v>0</v>
      </c>
      <c r="U159" s="276" t="s">
        <v>49</v>
      </c>
      <c r="V159" s="280"/>
      <c r="W159" s="276" t="s">
        <v>50</v>
      </c>
      <c r="Y159" s="90"/>
      <c r="Z159" s="90"/>
      <c r="AA159" s="276">
        <v>0</v>
      </c>
      <c r="AB159" s="259" t="str">
        <f t="shared" si="24"/>
        <v/>
      </c>
      <c r="AC159" s="29"/>
      <c r="AD159" s="61">
        <f t="shared" si="26"/>
        <v>57</v>
      </c>
      <c r="AE159" s="290"/>
      <c r="AF159" s="291"/>
      <c r="AG159" s="290"/>
      <c r="AH159" s="6">
        <f t="shared" si="20"/>
        <v>0</v>
      </c>
      <c r="AI159" s="63">
        <f t="shared" si="21"/>
        <v>1</v>
      </c>
      <c r="AJ159" s="63">
        <f t="shared" si="22"/>
        <v>0</v>
      </c>
      <c r="AK159" s="80">
        <f t="shared" si="18"/>
        <v>0</v>
      </c>
      <c r="AL159" s="231">
        <f t="shared" si="25"/>
        <v>0</v>
      </c>
      <c r="AM159" s="81">
        <f t="shared" si="19"/>
        <v>0</v>
      </c>
      <c r="AN159" s="236">
        <f t="shared" si="7"/>
        <v>0</v>
      </c>
      <c r="AO159" s="237">
        <f t="shared" si="8"/>
        <v>0</v>
      </c>
      <c r="AP159" s="295">
        <v>0</v>
      </c>
      <c r="AQ159" s="271">
        <v>0</v>
      </c>
      <c r="AR159" s="296">
        <v>0</v>
      </c>
      <c r="AS159" s="299"/>
      <c r="AT159" s="296">
        <v>0</v>
      </c>
      <c r="AU159" s="299"/>
      <c r="AV159" s="300" t="s">
        <v>184</v>
      </c>
      <c r="AW159" s="299">
        <v>0</v>
      </c>
      <c r="AX159" s="265" t="str">
        <f t="shared" si="15"/>
        <v/>
      </c>
      <c r="AY159" s="265" t="str">
        <f t="shared" si="23"/>
        <v/>
      </c>
      <c r="AZ159" s="268" t="str">
        <f t="shared" si="16"/>
        <v/>
      </c>
    </row>
    <row r="160" spans="1:52" ht="13">
      <c r="A160" s="282">
        <v>58</v>
      </c>
      <c r="B160" s="283"/>
      <c r="C160" s="280"/>
      <c r="D160" s="283"/>
      <c r="E160" s="280"/>
      <c r="F160" s="282"/>
      <c r="G160" s="282"/>
      <c r="H160" s="284"/>
      <c r="I160" s="280"/>
      <c r="J160" s="284"/>
      <c r="L160" s="44">
        <f t="shared" si="12"/>
        <v>0</v>
      </c>
      <c r="M160" s="14"/>
      <c r="N160" s="14">
        <f t="shared" si="13"/>
        <v>0</v>
      </c>
      <c r="O160" s="32"/>
      <c r="P160" s="12">
        <f t="shared" si="10"/>
        <v>0</v>
      </c>
      <c r="Q160" s="12">
        <f t="shared" si="11"/>
        <v>0</v>
      </c>
      <c r="R160" s="29"/>
      <c r="S160" s="41">
        <f t="shared" si="0"/>
        <v>0</v>
      </c>
      <c r="U160" s="276" t="s">
        <v>49</v>
      </c>
      <c r="V160" s="280"/>
      <c r="W160" s="276" t="s">
        <v>50</v>
      </c>
      <c r="Y160" s="90"/>
      <c r="Z160" s="90"/>
      <c r="AA160" s="276">
        <v>0</v>
      </c>
      <c r="AB160" s="259" t="str">
        <f t="shared" si="24"/>
        <v/>
      </c>
      <c r="AC160" s="29"/>
      <c r="AD160" s="61">
        <f t="shared" si="26"/>
        <v>58</v>
      </c>
      <c r="AE160" s="290"/>
      <c r="AF160" s="291"/>
      <c r="AG160" s="290"/>
      <c r="AH160" s="6">
        <f t="shared" si="20"/>
        <v>0</v>
      </c>
      <c r="AI160" s="63">
        <f t="shared" si="21"/>
        <v>1</v>
      </c>
      <c r="AJ160" s="63">
        <f t="shared" si="22"/>
        <v>0</v>
      </c>
      <c r="AK160" s="80">
        <f t="shared" si="18"/>
        <v>0</v>
      </c>
      <c r="AL160" s="231">
        <f t="shared" si="25"/>
        <v>0</v>
      </c>
      <c r="AM160" s="81">
        <f t="shared" si="19"/>
        <v>0</v>
      </c>
      <c r="AN160" s="236">
        <f t="shared" si="7"/>
        <v>0</v>
      </c>
      <c r="AO160" s="237">
        <f t="shared" si="8"/>
        <v>0</v>
      </c>
      <c r="AP160" s="295">
        <v>0</v>
      </c>
      <c r="AQ160" s="271">
        <v>0</v>
      </c>
      <c r="AR160" s="296">
        <v>0</v>
      </c>
      <c r="AS160" s="299"/>
      <c r="AT160" s="296">
        <v>0</v>
      </c>
      <c r="AU160" s="299"/>
      <c r="AV160" s="300" t="s">
        <v>184</v>
      </c>
      <c r="AW160" s="299">
        <v>0</v>
      </c>
      <c r="AX160" s="265" t="str">
        <f t="shared" si="15"/>
        <v/>
      </c>
      <c r="AY160" s="265" t="str">
        <f t="shared" si="23"/>
        <v/>
      </c>
      <c r="AZ160" s="268" t="str">
        <f t="shared" si="16"/>
        <v/>
      </c>
    </row>
    <row r="161" spans="1:52" ht="13">
      <c r="A161" s="282">
        <v>59</v>
      </c>
      <c r="B161" s="283"/>
      <c r="C161" s="280"/>
      <c r="D161" s="283"/>
      <c r="E161" s="280"/>
      <c r="F161" s="282"/>
      <c r="G161" s="282"/>
      <c r="H161" s="284"/>
      <c r="I161" s="280"/>
      <c r="J161" s="284"/>
      <c r="L161" s="44">
        <f t="shared" si="12"/>
        <v>0</v>
      </c>
      <c r="M161" s="14"/>
      <c r="N161" s="14">
        <f t="shared" si="13"/>
        <v>0</v>
      </c>
      <c r="O161" s="32"/>
      <c r="P161" s="12">
        <f t="shared" si="10"/>
        <v>0</v>
      </c>
      <c r="Q161" s="12">
        <f t="shared" si="11"/>
        <v>0</v>
      </c>
      <c r="R161" s="29"/>
      <c r="S161" s="41">
        <f t="shared" si="0"/>
        <v>0</v>
      </c>
      <c r="U161" s="276" t="s">
        <v>49</v>
      </c>
      <c r="V161" s="280"/>
      <c r="W161" s="276" t="s">
        <v>50</v>
      </c>
      <c r="Y161" s="90"/>
      <c r="Z161" s="90"/>
      <c r="AA161" s="276">
        <v>0</v>
      </c>
      <c r="AB161" s="259" t="str">
        <f t="shared" si="24"/>
        <v/>
      </c>
      <c r="AC161" s="29"/>
      <c r="AD161" s="61">
        <f t="shared" si="26"/>
        <v>59</v>
      </c>
      <c r="AE161" s="290"/>
      <c r="AF161" s="291"/>
      <c r="AG161" s="290"/>
      <c r="AH161" s="6">
        <f t="shared" si="20"/>
        <v>0</v>
      </c>
      <c r="AI161" s="63">
        <f t="shared" si="21"/>
        <v>1</v>
      </c>
      <c r="AJ161" s="63">
        <f t="shared" si="22"/>
        <v>0</v>
      </c>
      <c r="AK161" s="80">
        <f t="shared" si="18"/>
        <v>0</v>
      </c>
      <c r="AL161" s="231">
        <f t="shared" si="25"/>
        <v>0</v>
      </c>
      <c r="AM161" s="81">
        <f t="shared" si="19"/>
        <v>0</v>
      </c>
      <c r="AN161" s="236">
        <f t="shared" si="7"/>
        <v>0</v>
      </c>
      <c r="AO161" s="237">
        <f t="shared" si="8"/>
        <v>0</v>
      </c>
      <c r="AP161" s="295">
        <v>0</v>
      </c>
      <c r="AQ161" s="271">
        <v>0</v>
      </c>
      <c r="AR161" s="296">
        <v>0</v>
      </c>
      <c r="AS161" s="299"/>
      <c r="AT161" s="296">
        <v>0</v>
      </c>
      <c r="AU161" s="299"/>
      <c r="AV161" s="300" t="s">
        <v>184</v>
      </c>
      <c r="AW161" s="299">
        <v>0</v>
      </c>
      <c r="AX161" s="265" t="str">
        <f t="shared" si="15"/>
        <v/>
      </c>
      <c r="AY161" s="265" t="str">
        <f t="shared" si="23"/>
        <v/>
      </c>
      <c r="AZ161" s="268" t="str">
        <f t="shared" si="16"/>
        <v/>
      </c>
    </row>
    <row r="162" spans="1:52" ht="13">
      <c r="A162" s="282">
        <v>60</v>
      </c>
      <c r="B162" s="283"/>
      <c r="C162" s="280"/>
      <c r="D162" s="283"/>
      <c r="E162" s="280"/>
      <c r="F162" s="282"/>
      <c r="G162" s="282"/>
      <c r="H162" s="284"/>
      <c r="I162" s="280"/>
      <c r="J162" s="284"/>
      <c r="L162" s="44">
        <f t="shared" si="12"/>
        <v>0</v>
      </c>
      <c r="M162" s="14"/>
      <c r="N162" s="14">
        <f t="shared" si="13"/>
        <v>0</v>
      </c>
      <c r="O162" s="32"/>
      <c r="P162" s="12">
        <f t="shared" si="10"/>
        <v>0</v>
      </c>
      <c r="Q162" s="12">
        <f t="shared" si="11"/>
        <v>0</v>
      </c>
      <c r="R162" s="29"/>
      <c r="S162" s="41">
        <f t="shared" si="0"/>
        <v>0</v>
      </c>
      <c r="U162" s="276" t="s">
        <v>49</v>
      </c>
      <c r="V162" s="280"/>
      <c r="W162" s="276" t="s">
        <v>50</v>
      </c>
      <c r="Y162" s="90"/>
      <c r="Z162" s="90"/>
      <c r="AA162" s="276">
        <v>0</v>
      </c>
      <c r="AB162" s="259" t="str">
        <f t="shared" si="24"/>
        <v/>
      </c>
      <c r="AC162" s="29"/>
      <c r="AD162" s="61">
        <f t="shared" si="26"/>
        <v>60</v>
      </c>
      <c r="AE162" s="290"/>
      <c r="AF162" s="291"/>
      <c r="AG162" s="290"/>
      <c r="AH162" s="6">
        <f t="shared" si="20"/>
        <v>0</v>
      </c>
      <c r="AI162" s="63">
        <f t="shared" si="21"/>
        <v>1</v>
      </c>
      <c r="AJ162" s="63">
        <f t="shared" si="22"/>
        <v>0</v>
      </c>
      <c r="AK162" s="80">
        <f t="shared" si="18"/>
        <v>0</v>
      </c>
      <c r="AL162" s="231">
        <f t="shared" si="25"/>
        <v>0</v>
      </c>
      <c r="AM162" s="81">
        <f t="shared" si="19"/>
        <v>0</v>
      </c>
      <c r="AN162" s="236">
        <f t="shared" si="7"/>
        <v>0</v>
      </c>
      <c r="AO162" s="237">
        <f t="shared" si="8"/>
        <v>0</v>
      </c>
      <c r="AP162" s="295">
        <v>0</v>
      </c>
      <c r="AQ162" s="271">
        <v>0</v>
      </c>
      <c r="AR162" s="296">
        <v>0</v>
      </c>
      <c r="AS162" s="299"/>
      <c r="AT162" s="296">
        <v>0</v>
      </c>
      <c r="AU162" s="299"/>
      <c r="AV162" s="300" t="s">
        <v>184</v>
      </c>
      <c r="AW162" s="299">
        <v>0</v>
      </c>
      <c r="AX162" s="265" t="str">
        <f t="shared" si="15"/>
        <v/>
      </c>
      <c r="AY162" s="265" t="str">
        <f t="shared" si="23"/>
        <v/>
      </c>
      <c r="AZ162" s="268" t="str">
        <f t="shared" si="16"/>
        <v/>
      </c>
    </row>
    <row r="163" spans="1:52" ht="13">
      <c r="A163" s="282">
        <v>61</v>
      </c>
      <c r="B163" s="283"/>
      <c r="C163" s="280"/>
      <c r="D163" s="283"/>
      <c r="E163" s="280"/>
      <c r="F163" s="282"/>
      <c r="G163" s="282"/>
      <c r="H163" s="284"/>
      <c r="I163" s="280"/>
      <c r="J163" s="284"/>
      <c r="L163" s="44">
        <f t="shared" si="12"/>
        <v>0</v>
      </c>
      <c r="M163" s="14"/>
      <c r="N163" s="14">
        <f t="shared" si="13"/>
        <v>0</v>
      </c>
      <c r="O163" s="32"/>
      <c r="P163" s="12">
        <f t="shared" si="10"/>
        <v>0</v>
      </c>
      <c r="Q163" s="12">
        <f t="shared" si="11"/>
        <v>0</v>
      </c>
      <c r="R163" s="29"/>
      <c r="S163" s="41">
        <f t="shared" si="0"/>
        <v>0</v>
      </c>
      <c r="U163" s="276" t="s">
        <v>49</v>
      </c>
      <c r="V163" s="280"/>
      <c r="W163" s="276" t="s">
        <v>50</v>
      </c>
      <c r="Y163" s="90"/>
      <c r="Z163" s="90"/>
      <c r="AA163" s="276">
        <v>0</v>
      </c>
      <c r="AB163" s="259" t="str">
        <f t="shared" si="24"/>
        <v/>
      </c>
      <c r="AC163" s="29"/>
      <c r="AD163" s="61">
        <f t="shared" si="26"/>
        <v>61</v>
      </c>
      <c r="AE163" s="290"/>
      <c r="AF163" s="291"/>
      <c r="AG163" s="290"/>
      <c r="AH163" s="6">
        <f t="shared" si="20"/>
        <v>0</v>
      </c>
      <c r="AI163" s="63">
        <f t="shared" si="21"/>
        <v>1</v>
      </c>
      <c r="AJ163" s="63">
        <f t="shared" si="22"/>
        <v>0</v>
      </c>
      <c r="AK163" s="80">
        <f t="shared" si="18"/>
        <v>0</v>
      </c>
      <c r="AL163" s="231">
        <f t="shared" si="25"/>
        <v>0</v>
      </c>
      <c r="AM163" s="81">
        <f t="shared" si="19"/>
        <v>0</v>
      </c>
      <c r="AN163" s="236">
        <f t="shared" si="7"/>
        <v>0</v>
      </c>
      <c r="AO163" s="237">
        <f t="shared" si="8"/>
        <v>0</v>
      </c>
      <c r="AP163" s="295">
        <v>0</v>
      </c>
      <c r="AQ163" s="271">
        <v>0</v>
      </c>
      <c r="AR163" s="296">
        <v>0</v>
      </c>
      <c r="AS163" s="299"/>
      <c r="AT163" s="296">
        <v>0</v>
      </c>
      <c r="AU163" s="299"/>
      <c r="AV163" s="300" t="s">
        <v>184</v>
      </c>
      <c r="AW163" s="299">
        <v>0</v>
      </c>
      <c r="AX163" s="265" t="str">
        <f t="shared" si="15"/>
        <v/>
      </c>
      <c r="AY163" s="265" t="str">
        <f t="shared" si="23"/>
        <v/>
      </c>
      <c r="AZ163" s="268" t="str">
        <f t="shared" si="16"/>
        <v/>
      </c>
    </row>
    <row r="164" spans="1:52" ht="13">
      <c r="A164" s="282">
        <v>62</v>
      </c>
      <c r="B164" s="283"/>
      <c r="C164" s="280"/>
      <c r="D164" s="283"/>
      <c r="E164" s="280"/>
      <c r="F164" s="282"/>
      <c r="G164" s="282"/>
      <c r="H164" s="284"/>
      <c r="I164" s="280"/>
      <c r="J164" s="284"/>
      <c r="L164" s="44">
        <f t="shared" si="12"/>
        <v>0</v>
      </c>
      <c r="M164" s="14"/>
      <c r="N164" s="14">
        <f t="shared" si="13"/>
        <v>0</v>
      </c>
      <c r="O164" s="32"/>
      <c r="P164" s="12">
        <f t="shared" si="10"/>
        <v>0</v>
      </c>
      <c r="Q164" s="12">
        <f t="shared" si="11"/>
        <v>0</v>
      </c>
      <c r="R164" s="29"/>
      <c r="S164" s="41">
        <f t="shared" si="0"/>
        <v>0</v>
      </c>
      <c r="U164" s="276" t="s">
        <v>49</v>
      </c>
      <c r="V164" s="280"/>
      <c r="W164" s="276" t="s">
        <v>50</v>
      </c>
      <c r="Y164" s="90"/>
      <c r="Z164" s="90"/>
      <c r="AA164" s="276">
        <v>0</v>
      </c>
      <c r="AB164" s="259" t="str">
        <f t="shared" si="24"/>
        <v/>
      </c>
      <c r="AC164" s="29"/>
      <c r="AD164" s="61">
        <f t="shared" si="26"/>
        <v>62</v>
      </c>
      <c r="AE164" s="290"/>
      <c r="AF164" s="291"/>
      <c r="AG164" s="290"/>
      <c r="AH164" s="6">
        <f t="shared" si="20"/>
        <v>0</v>
      </c>
      <c r="AI164" s="63">
        <f t="shared" si="21"/>
        <v>1</v>
      </c>
      <c r="AJ164" s="63">
        <f t="shared" si="22"/>
        <v>0</v>
      </c>
      <c r="AK164" s="80">
        <f t="shared" si="18"/>
        <v>0</v>
      </c>
      <c r="AL164" s="231">
        <f t="shared" si="25"/>
        <v>0</v>
      </c>
      <c r="AM164" s="81">
        <f t="shared" si="19"/>
        <v>0</v>
      </c>
      <c r="AN164" s="236">
        <f t="shared" si="7"/>
        <v>0</v>
      </c>
      <c r="AO164" s="237">
        <f t="shared" si="8"/>
        <v>0</v>
      </c>
      <c r="AP164" s="295">
        <v>0</v>
      </c>
      <c r="AQ164" s="271">
        <v>0</v>
      </c>
      <c r="AR164" s="296">
        <v>0</v>
      </c>
      <c r="AS164" s="299"/>
      <c r="AT164" s="296">
        <v>0</v>
      </c>
      <c r="AU164" s="299"/>
      <c r="AV164" s="300" t="s">
        <v>184</v>
      </c>
      <c r="AW164" s="299">
        <v>0</v>
      </c>
      <c r="AX164" s="265" t="str">
        <f t="shared" si="15"/>
        <v/>
      </c>
      <c r="AY164" s="265" t="str">
        <f t="shared" si="23"/>
        <v/>
      </c>
      <c r="AZ164" s="268" t="str">
        <f t="shared" si="16"/>
        <v/>
      </c>
    </row>
    <row r="165" spans="1:52" ht="13">
      <c r="A165" s="282">
        <v>63</v>
      </c>
      <c r="B165" s="283"/>
      <c r="C165" s="280"/>
      <c r="D165" s="283"/>
      <c r="E165" s="280"/>
      <c r="F165" s="282"/>
      <c r="G165" s="282"/>
      <c r="H165" s="284"/>
      <c r="I165" s="280"/>
      <c r="J165" s="284"/>
      <c r="L165" s="44">
        <f t="shared" si="12"/>
        <v>0</v>
      </c>
      <c r="M165" s="14"/>
      <c r="N165" s="14">
        <f t="shared" si="13"/>
        <v>0</v>
      </c>
      <c r="O165" s="32"/>
      <c r="P165" s="12">
        <f t="shared" si="10"/>
        <v>0</v>
      </c>
      <c r="Q165" s="12">
        <f t="shared" si="11"/>
        <v>0</v>
      </c>
      <c r="R165" s="29"/>
      <c r="S165" s="41">
        <f t="shared" si="0"/>
        <v>0</v>
      </c>
      <c r="U165" s="276" t="s">
        <v>49</v>
      </c>
      <c r="V165" s="280"/>
      <c r="W165" s="276" t="s">
        <v>50</v>
      </c>
      <c r="Y165" s="90"/>
      <c r="Z165" s="90"/>
      <c r="AA165" s="276">
        <v>0</v>
      </c>
      <c r="AB165" s="259" t="str">
        <f t="shared" si="24"/>
        <v/>
      </c>
      <c r="AC165" s="29"/>
      <c r="AD165" s="61">
        <f t="shared" si="26"/>
        <v>63</v>
      </c>
      <c r="AE165" s="290"/>
      <c r="AF165" s="291"/>
      <c r="AG165" s="290"/>
      <c r="AH165" s="6">
        <f t="shared" si="20"/>
        <v>0</v>
      </c>
      <c r="AI165" s="63">
        <f t="shared" si="21"/>
        <v>1</v>
      </c>
      <c r="AJ165" s="63">
        <f t="shared" si="22"/>
        <v>0</v>
      </c>
      <c r="AK165" s="80">
        <f t="shared" si="18"/>
        <v>0</v>
      </c>
      <c r="AL165" s="231">
        <f t="shared" si="25"/>
        <v>0</v>
      </c>
      <c r="AM165" s="81">
        <f t="shared" si="19"/>
        <v>0</v>
      </c>
      <c r="AN165" s="236">
        <f t="shared" si="7"/>
        <v>0</v>
      </c>
      <c r="AO165" s="237">
        <f t="shared" si="8"/>
        <v>0</v>
      </c>
      <c r="AP165" s="295">
        <v>0</v>
      </c>
      <c r="AQ165" s="271">
        <v>0</v>
      </c>
      <c r="AR165" s="296">
        <v>0</v>
      </c>
      <c r="AS165" s="299"/>
      <c r="AT165" s="296">
        <v>0</v>
      </c>
      <c r="AU165" s="299"/>
      <c r="AV165" s="300" t="s">
        <v>184</v>
      </c>
      <c r="AW165" s="299">
        <v>0</v>
      </c>
      <c r="AX165" s="265" t="str">
        <f t="shared" si="15"/>
        <v/>
      </c>
      <c r="AY165" s="265" t="str">
        <f t="shared" si="23"/>
        <v/>
      </c>
      <c r="AZ165" s="268" t="str">
        <f t="shared" si="16"/>
        <v/>
      </c>
    </row>
    <row r="166" spans="1:52" ht="13">
      <c r="A166" s="282">
        <v>64</v>
      </c>
      <c r="B166" s="283"/>
      <c r="C166" s="280"/>
      <c r="D166" s="283"/>
      <c r="E166" s="280"/>
      <c r="F166" s="282"/>
      <c r="G166" s="282"/>
      <c r="H166" s="284"/>
      <c r="I166" s="280"/>
      <c r="J166" s="284"/>
      <c r="L166" s="44">
        <f t="shared" si="12"/>
        <v>0</v>
      </c>
      <c r="M166" s="14"/>
      <c r="N166" s="14">
        <f t="shared" si="13"/>
        <v>0</v>
      </c>
      <c r="O166" s="32"/>
      <c r="P166" s="12">
        <f t="shared" si="10"/>
        <v>0</v>
      </c>
      <c r="Q166" s="12">
        <f t="shared" si="11"/>
        <v>0</v>
      </c>
      <c r="R166" s="29"/>
      <c r="S166" s="41">
        <f t="shared" si="0"/>
        <v>0</v>
      </c>
      <c r="U166" s="276" t="s">
        <v>49</v>
      </c>
      <c r="V166" s="280"/>
      <c r="W166" s="276" t="s">
        <v>50</v>
      </c>
      <c r="Y166" s="90"/>
      <c r="Z166" s="90"/>
      <c r="AA166" s="276">
        <v>0</v>
      </c>
      <c r="AB166" s="259" t="str">
        <f t="shared" si="24"/>
        <v/>
      </c>
      <c r="AC166" s="29"/>
      <c r="AD166" s="61">
        <f t="shared" si="26"/>
        <v>64</v>
      </c>
      <c r="AE166" s="290"/>
      <c r="AF166" s="291"/>
      <c r="AG166" s="290"/>
      <c r="AH166" s="6">
        <f t="shared" si="20"/>
        <v>0</v>
      </c>
      <c r="AI166" s="63">
        <f t="shared" si="21"/>
        <v>1</v>
      </c>
      <c r="AJ166" s="63">
        <f t="shared" si="22"/>
        <v>0</v>
      </c>
      <c r="AK166" s="80">
        <f t="shared" si="18"/>
        <v>0</v>
      </c>
      <c r="AL166" s="231">
        <f t="shared" si="25"/>
        <v>0</v>
      </c>
      <c r="AM166" s="81">
        <f t="shared" si="19"/>
        <v>0</v>
      </c>
      <c r="AN166" s="236">
        <f t="shared" si="7"/>
        <v>0</v>
      </c>
      <c r="AO166" s="237">
        <f t="shared" si="8"/>
        <v>0</v>
      </c>
      <c r="AP166" s="295">
        <v>0</v>
      </c>
      <c r="AQ166" s="271">
        <v>0</v>
      </c>
      <c r="AR166" s="296">
        <v>0</v>
      </c>
      <c r="AS166" s="299"/>
      <c r="AT166" s="296">
        <v>0</v>
      </c>
      <c r="AU166" s="299"/>
      <c r="AV166" s="300" t="s">
        <v>184</v>
      </c>
      <c r="AW166" s="299">
        <v>0</v>
      </c>
      <c r="AX166" s="265" t="str">
        <f t="shared" si="15"/>
        <v/>
      </c>
      <c r="AY166" s="265" t="str">
        <f t="shared" si="23"/>
        <v/>
      </c>
      <c r="AZ166" s="268" t="str">
        <f t="shared" si="16"/>
        <v/>
      </c>
    </row>
    <row r="167" spans="1:52" ht="13">
      <c r="A167" s="282">
        <v>65</v>
      </c>
      <c r="B167" s="283"/>
      <c r="C167" s="280"/>
      <c r="D167" s="283"/>
      <c r="E167" s="280"/>
      <c r="F167" s="282"/>
      <c r="G167" s="282"/>
      <c r="H167" s="284"/>
      <c r="I167" s="280"/>
      <c r="J167" s="284"/>
      <c r="L167" s="44">
        <f t="shared" si="12"/>
        <v>0</v>
      </c>
      <c r="M167" s="14"/>
      <c r="N167" s="14">
        <f t="shared" si="13"/>
        <v>0</v>
      </c>
      <c r="O167" s="32"/>
      <c r="P167" s="12">
        <f t="shared" si="10"/>
        <v>0</v>
      </c>
      <c r="Q167" s="12">
        <f t="shared" si="11"/>
        <v>0</v>
      </c>
      <c r="R167" s="29"/>
      <c r="S167" s="41">
        <f t="shared" ref="S167:S230" si="27">IF(D167-B167+(IF(B167=ISBLANK(TRUE),0,1))-(NETWORKDAYS(B167,D167,0))+AA167-((IF(Y167="j",1,0))+(IF(Z167="j",1,0)))&gt;(-1),D167-B167+(IF(B167=ISBLANK(TRUE),0,1))-(NETWORKDAYS(B167,D167,0))+AA167-((IF(Y167="j",1,0))+(IF(Z167="j",1,0))),0)</f>
        <v>0</v>
      </c>
      <c r="U167" s="276" t="s">
        <v>49</v>
      </c>
      <c r="V167" s="280"/>
      <c r="W167" s="276" t="s">
        <v>50</v>
      </c>
      <c r="Y167" s="90"/>
      <c r="Z167" s="90"/>
      <c r="AA167" s="276">
        <v>0</v>
      </c>
      <c r="AB167" s="259" t="str">
        <f t="shared" si="24"/>
        <v/>
      </c>
      <c r="AC167" s="29"/>
      <c r="AD167" s="61">
        <f t="shared" si="26"/>
        <v>65</v>
      </c>
      <c r="AE167" s="290"/>
      <c r="AF167" s="291"/>
      <c r="AG167" s="290"/>
      <c r="AH167" s="6">
        <f t="shared" si="20"/>
        <v>0</v>
      </c>
      <c r="AI167" s="63">
        <f t="shared" si="21"/>
        <v>1</v>
      </c>
      <c r="AJ167" s="63">
        <f t="shared" si="22"/>
        <v>0</v>
      </c>
      <c r="AK167" s="80">
        <f t="shared" si="18"/>
        <v>0</v>
      </c>
      <c r="AL167" s="231">
        <f t="shared" si="25"/>
        <v>0</v>
      </c>
      <c r="AM167" s="81">
        <f t="shared" si="19"/>
        <v>0</v>
      </c>
      <c r="AN167" s="236">
        <f t="shared" ref="AN167:AN230" si="28">IF(F167="x",IF($D$93&lt;2019,((AK167*12)+(AL167*12)+(AM167*24)),((AK167*14)+(AL167*14)+(AM167*28))),0)</f>
        <v>0</v>
      </c>
      <c r="AO167" s="237">
        <f t="shared" ref="AO167:AO230" si="29">IF(G167="x",((AK167*$AY$97)+(AL167*$AY$97)+(AM167*$AY$98)),0)</f>
        <v>0</v>
      </c>
      <c r="AP167" s="295">
        <v>0</v>
      </c>
      <c r="AQ167" s="271">
        <v>0</v>
      </c>
      <c r="AR167" s="296">
        <v>0</v>
      </c>
      <c r="AS167" s="299"/>
      <c r="AT167" s="296">
        <v>0</v>
      </c>
      <c r="AU167" s="299"/>
      <c r="AV167" s="300" t="s">
        <v>184</v>
      </c>
      <c r="AW167" s="299">
        <v>0</v>
      </c>
      <c r="AX167" s="265" t="str">
        <f t="shared" si="15"/>
        <v/>
      </c>
      <c r="AY167" s="265" t="str">
        <f t="shared" si="23"/>
        <v/>
      </c>
      <c r="AZ167" s="268" t="str">
        <f t="shared" si="16"/>
        <v/>
      </c>
    </row>
    <row r="168" spans="1:52" ht="13">
      <c r="A168" s="282">
        <v>66</v>
      </c>
      <c r="B168" s="283"/>
      <c r="C168" s="280"/>
      <c r="D168" s="283"/>
      <c r="E168" s="280"/>
      <c r="F168" s="282"/>
      <c r="G168" s="282"/>
      <c r="H168" s="284"/>
      <c r="I168" s="280"/>
      <c r="J168" s="284"/>
      <c r="L168" s="44">
        <f t="shared" si="12"/>
        <v>0</v>
      </c>
      <c r="M168" s="14"/>
      <c r="N168" s="14">
        <f t="shared" si="13"/>
        <v>0</v>
      </c>
      <c r="O168" s="32"/>
      <c r="P168" s="12">
        <f t="shared" si="10"/>
        <v>0</v>
      </c>
      <c r="Q168" s="12">
        <f t="shared" si="11"/>
        <v>0</v>
      </c>
      <c r="R168" s="29"/>
      <c r="S168" s="41">
        <f t="shared" si="27"/>
        <v>0</v>
      </c>
      <c r="U168" s="276" t="s">
        <v>49</v>
      </c>
      <c r="V168" s="280"/>
      <c r="W168" s="276" t="s">
        <v>50</v>
      </c>
      <c r="Y168" s="90"/>
      <c r="Z168" s="90"/>
      <c r="AA168" s="276">
        <v>0</v>
      </c>
      <c r="AB168" s="259" t="str">
        <f t="shared" si="24"/>
        <v/>
      </c>
      <c r="AC168" s="29"/>
      <c r="AD168" s="61">
        <f t="shared" si="26"/>
        <v>66</v>
      </c>
      <c r="AE168" s="290"/>
      <c r="AF168" s="291"/>
      <c r="AG168" s="290"/>
      <c r="AH168" s="6">
        <f t="shared" si="20"/>
        <v>0</v>
      </c>
      <c r="AI168" s="63">
        <f t="shared" si="21"/>
        <v>1</v>
      </c>
      <c r="AJ168" s="63">
        <f t="shared" si="22"/>
        <v>0</v>
      </c>
      <c r="AK168" s="80">
        <f t="shared" si="18"/>
        <v>0</v>
      </c>
      <c r="AL168" s="231">
        <f t="shared" si="25"/>
        <v>0</v>
      </c>
      <c r="AM168" s="81">
        <f t="shared" si="19"/>
        <v>0</v>
      </c>
      <c r="AN168" s="236">
        <f t="shared" si="28"/>
        <v>0</v>
      </c>
      <c r="AO168" s="237">
        <f t="shared" si="29"/>
        <v>0</v>
      </c>
      <c r="AP168" s="295">
        <v>0</v>
      </c>
      <c r="AQ168" s="271">
        <v>0</v>
      </c>
      <c r="AR168" s="296">
        <v>0</v>
      </c>
      <c r="AS168" s="299"/>
      <c r="AT168" s="296">
        <v>0</v>
      </c>
      <c r="AU168" s="299"/>
      <c r="AV168" s="300" t="s">
        <v>184</v>
      </c>
      <c r="AW168" s="299">
        <v>0</v>
      </c>
      <c r="AX168" s="265" t="str">
        <f t="shared" si="15"/>
        <v/>
      </c>
      <c r="AY168" s="265" t="str">
        <f t="shared" si="23"/>
        <v/>
      </c>
      <c r="AZ168" s="268" t="str">
        <f t="shared" si="16"/>
        <v/>
      </c>
    </row>
    <row r="169" spans="1:52" ht="13">
      <c r="A169" s="282">
        <v>67</v>
      </c>
      <c r="B169" s="283"/>
      <c r="C169" s="280"/>
      <c r="D169" s="283"/>
      <c r="E169" s="280"/>
      <c r="F169" s="282"/>
      <c r="G169" s="282"/>
      <c r="H169" s="284"/>
      <c r="I169" s="280"/>
      <c r="J169" s="284"/>
      <c r="L169" s="44">
        <f t="shared" ref="L169:L232" si="30">IF(G169=ISBLANK(wert),(IF(G169=ISBLANK(wert),(D169-B169-S169+(IF(B169=ISBLANK(TRUE),0,1))),0)+(IF(W169="j",S169,0))),0)</f>
        <v>0</v>
      </c>
      <c r="M169" s="14"/>
      <c r="N169" s="14">
        <f t="shared" ref="N169:N232" si="31">IF((H169=ISBLANK(TRUE)),(D169-B169),(D169-B169+1))-(IF(AND(U169="n",W169="n"),S169,0))+(IF((AND((HOUR(AG169)=0),(ISBLANK(AG169)=FALSE),OR(ISBLANK(G169)=FALSE,ISBLANK(F169)=FALSE))),1,0))</f>
        <v>0</v>
      </c>
      <c r="O169" s="32"/>
      <c r="P169" s="12">
        <f t="shared" ref="P169:P232" si="32">D169-B169+(IF((AND((HOUR(AG169)=0),(ISBLANK(AG169)=FALSE))),1,0))</f>
        <v>0</v>
      </c>
      <c r="Q169" s="12">
        <f t="shared" ref="Q169:Q232" si="33">IF((G169=ISBLANK(TRUE)),(0),(D169-B169+1))</f>
        <v>0</v>
      </c>
      <c r="R169" s="29"/>
      <c r="S169" s="41">
        <f t="shared" si="27"/>
        <v>0</v>
      </c>
      <c r="U169" s="276" t="s">
        <v>49</v>
      </c>
      <c r="V169" s="280"/>
      <c r="W169" s="276" t="s">
        <v>50</v>
      </c>
      <c r="Y169" s="90"/>
      <c r="Z169" s="90"/>
      <c r="AA169" s="276">
        <v>0</v>
      </c>
      <c r="AB169" s="259" t="str">
        <f t="shared" si="24"/>
        <v/>
      </c>
      <c r="AC169" s="29"/>
      <c r="AD169" s="61">
        <f t="shared" si="26"/>
        <v>67</v>
      </c>
      <c r="AE169" s="290"/>
      <c r="AF169" s="291"/>
      <c r="AG169" s="290"/>
      <c r="AH169" s="6">
        <f t="shared" si="20"/>
        <v>0</v>
      </c>
      <c r="AI169" s="63">
        <f t="shared" si="21"/>
        <v>1</v>
      </c>
      <c r="AJ169" s="63">
        <f t="shared" si="22"/>
        <v>0</v>
      </c>
      <c r="AK169" s="80">
        <f t="shared" si="18"/>
        <v>0</v>
      </c>
      <c r="AL169" s="231">
        <f t="shared" si="25"/>
        <v>0</v>
      </c>
      <c r="AM169" s="81">
        <f t="shared" si="19"/>
        <v>0</v>
      </c>
      <c r="AN169" s="236">
        <f t="shared" si="28"/>
        <v>0</v>
      </c>
      <c r="AO169" s="237">
        <f t="shared" si="29"/>
        <v>0</v>
      </c>
      <c r="AP169" s="295">
        <v>0</v>
      </c>
      <c r="AQ169" s="271">
        <v>0</v>
      </c>
      <c r="AR169" s="296">
        <v>0</v>
      </c>
      <c r="AS169" s="299"/>
      <c r="AT169" s="296">
        <v>0</v>
      </c>
      <c r="AU169" s="299"/>
      <c r="AV169" s="300" t="s">
        <v>184</v>
      </c>
      <c r="AW169" s="299">
        <v>0</v>
      </c>
      <c r="AX169" s="265" t="str">
        <f t="shared" si="15"/>
        <v/>
      </c>
      <c r="AY169" s="265" t="str">
        <f t="shared" si="23"/>
        <v/>
      </c>
      <c r="AZ169" s="268" t="str">
        <f t="shared" si="16"/>
        <v/>
      </c>
    </row>
    <row r="170" spans="1:52" ht="13">
      <c r="A170" s="282">
        <v>68</v>
      </c>
      <c r="B170" s="283"/>
      <c r="C170" s="280"/>
      <c r="D170" s="283"/>
      <c r="E170" s="280"/>
      <c r="F170" s="282"/>
      <c r="G170" s="282"/>
      <c r="H170" s="284"/>
      <c r="I170" s="280"/>
      <c r="J170" s="284"/>
      <c r="L170" s="44">
        <f t="shared" si="30"/>
        <v>0</v>
      </c>
      <c r="M170" s="14"/>
      <c r="N170" s="14">
        <f t="shared" si="31"/>
        <v>0</v>
      </c>
      <c r="O170" s="32"/>
      <c r="P170" s="12">
        <f t="shared" si="32"/>
        <v>0</v>
      </c>
      <c r="Q170" s="12">
        <f t="shared" si="33"/>
        <v>0</v>
      </c>
      <c r="R170" s="29"/>
      <c r="S170" s="41">
        <f t="shared" si="27"/>
        <v>0</v>
      </c>
      <c r="U170" s="276" t="s">
        <v>49</v>
      </c>
      <c r="V170" s="280"/>
      <c r="W170" s="276" t="s">
        <v>50</v>
      </c>
      <c r="Y170" s="90"/>
      <c r="Z170" s="90"/>
      <c r="AA170" s="276">
        <v>0</v>
      </c>
      <c r="AB170" s="259" t="str">
        <f t="shared" si="24"/>
        <v/>
      </c>
      <c r="AC170" s="29"/>
      <c r="AD170" s="61">
        <f t="shared" si="26"/>
        <v>68</v>
      </c>
      <c r="AE170" s="290"/>
      <c r="AF170" s="291"/>
      <c r="AG170" s="290"/>
      <c r="AH170" s="6">
        <f t="shared" si="20"/>
        <v>0</v>
      </c>
      <c r="AI170" s="63">
        <f t="shared" si="21"/>
        <v>1</v>
      </c>
      <c r="AJ170" s="63">
        <f t="shared" si="22"/>
        <v>0</v>
      </c>
      <c r="AK170" s="80">
        <f t="shared" si="18"/>
        <v>0</v>
      </c>
      <c r="AL170" s="231">
        <f t="shared" si="25"/>
        <v>0</v>
      </c>
      <c r="AM170" s="81">
        <f t="shared" si="19"/>
        <v>0</v>
      </c>
      <c r="AN170" s="236">
        <f t="shared" si="28"/>
        <v>0</v>
      </c>
      <c r="AO170" s="237">
        <f t="shared" si="29"/>
        <v>0</v>
      </c>
      <c r="AP170" s="295">
        <v>0</v>
      </c>
      <c r="AQ170" s="271">
        <v>0</v>
      </c>
      <c r="AR170" s="296">
        <v>0</v>
      </c>
      <c r="AS170" s="299"/>
      <c r="AT170" s="296">
        <v>0</v>
      </c>
      <c r="AU170" s="299"/>
      <c r="AV170" s="300" t="s">
        <v>184</v>
      </c>
      <c r="AW170" s="299">
        <v>0</v>
      </c>
      <c r="AX170" s="265" t="str">
        <f t="shared" si="15"/>
        <v/>
      </c>
      <c r="AY170" s="265" t="str">
        <f t="shared" si="23"/>
        <v/>
      </c>
      <c r="AZ170" s="268" t="str">
        <f t="shared" si="16"/>
        <v/>
      </c>
    </row>
    <row r="171" spans="1:52" ht="13">
      <c r="A171" s="282">
        <v>69</v>
      </c>
      <c r="B171" s="283"/>
      <c r="C171" s="280"/>
      <c r="D171" s="283"/>
      <c r="E171" s="280"/>
      <c r="F171" s="282"/>
      <c r="G171" s="282"/>
      <c r="H171" s="284"/>
      <c r="I171" s="280"/>
      <c r="J171" s="284"/>
      <c r="L171" s="44">
        <f t="shared" si="30"/>
        <v>0</v>
      </c>
      <c r="M171" s="14"/>
      <c r="N171" s="14">
        <f t="shared" si="31"/>
        <v>0</v>
      </c>
      <c r="O171" s="32"/>
      <c r="P171" s="12">
        <f t="shared" si="32"/>
        <v>0</v>
      </c>
      <c r="Q171" s="12">
        <f t="shared" si="33"/>
        <v>0</v>
      </c>
      <c r="R171" s="29"/>
      <c r="S171" s="41">
        <f t="shared" si="27"/>
        <v>0</v>
      </c>
      <c r="U171" s="276" t="s">
        <v>49</v>
      </c>
      <c r="V171" s="280"/>
      <c r="W171" s="276" t="s">
        <v>50</v>
      </c>
      <c r="Y171" s="90"/>
      <c r="Z171" s="90"/>
      <c r="AA171" s="276">
        <v>0</v>
      </c>
      <c r="AB171" s="259" t="str">
        <f t="shared" si="24"/>
        <v/>
      </c>
      <c r="AC171" s="29"/>
      <c r="AD171" s="61">
        <f t="shared" si="26"/>
        <v>69</v>
      </c>
      <c r="AE171" s="290"/>
      <c r="AF171" s="291"/>
      <c r="AG171" s="290"/>
      <c r="AH171" s="6">
        <f t="shared" si="20"/>
        <v>0</v>
      </c>
      <c r="AI171" s="63">
        <f t="shared" si="21"/>
        <v>1</v>
      </c>
      <c r="AJ171" s="63">
        <f t="shared" si="22"/>
        <v>0</v>
      </c>
      <c r="AK171" s="80">
        <f t="shared" si="18"/>
        <v>0</v>
      </c>
      <c r="AL171" s="231">
        <f t="shared" si="25"/>
        <v>0</v>
      </c>
      <c r="AM171" s="81">
        <f t="shared" si="19"/>
        <v>0</v>
      </c>
      <c r="AN171" s="236">
        <f t="shared" si="28"/>
        <v>0</v>
      </c>
      <c r="AO171" s="237">
        <f t="shared" si="29"/>
        <v>0</v>
      </c>
      <c r="AP171" s="295">
        <v>0</v>
      </c>
      <c r="AQ171" s="271">
        <v>0</v>
      </c>
      <c r="AR171" s="296">
        <v>0</v>
      </c>
      <c r="AS171" s="299"/>
      <c r="AT171" s="296">
        <v>0</v>
      </c>
      <c r="AU171" s="299"/>
      <c r="AV171" s="300" t="s">
        <v>184</v>
      </c>
      <c r="AW171" s="299">
        <v>0</v>
      </c>
      <c r="AX171" s="265" t="str">
        <f t="shared" si="15"/>
        <v/>
      </c>
      <c r="AY171" s="265" t="str">
        <f t="shared" si="23"/>
        <v/>
      </c>
      <c r="AZ171" s="268" t="str">
        <f t="shared" si="16"/>
        <v/>
      </c>
    </row>
    <row r="172" spans="1:52" ht="13">
      <c r="A172" s="282">
        <v>70</v>
      </c>
      <c r="B172" s="283"/>
      <c r="C172" s="280"/>
      <c r="D172" s="283"/>
      <c r="E172" s="280"/>
      <c r="F172" s="282"/>
      <c r="G172" s="282"/>
      <c r="H172" s="284"/>
      <c r="I172" s="280"/>
      <c r="J172" s="284"/>
      <c r="L172" s="44">
        <f t="shared" si="30"/>
        <v>0</v>
      </c>
      <c r="M172" s="14"/>
      <c r="N172" s="14">
        <f t="shared" si="31"/>
        <v>0</v>
      </c>
      <c r="O172" s="32"/>
      <c r="P172" s="12">
        <f t="shared" si="32"/>
        <v>0</v>
      </c>
      <c r="Q172" s="12">
        <f t="shared" si="33"/>
        <v>0</v>
      </c>
      <c r="R172" s="29"/>
      <c r="S172" s="41">
        <f t="shared" si="27"/>
        <v>0</v>
      </c>
      <c r="U172" s="276" t="s">
        <v>49</v>
      </c>
      <c r="V172" s="280"/>
      <c r="W172" s="276" t="s">
        <v>50</v>
      </c>
      <c r="Y172" s="90"/>
      <c r="Z172" s="90"/>
      <c r="AA172" s="276">
        <v>0</v>
      </c>
      <c r="AB172" s="259" t="str">
        <f t="shared" si="24"/>
        <v/>
      </c>
      <c r="AC172" s="29"/>
      <c r="AD172" s="61">
        <f t="shared" si="26"/>
        <v>70</v>
      </c>
      <c r="AE172" s="290"/>
      <c r="AF172" s="291"/>
      <c r="AG172" s="290"/>
      <c r="AH172" s="6">
        <f t="shared" si="20"/>
        <v>0</v>
      </c>
      <c r="AI172" s="63">
        <f t="shared" si="21"/>
        <v>1</v>
      </c>
      <c r="AJ172" s="63">
        <f t="shared" si="22"/>
        <v>0</v>
      </c>
      <c r="AK172" s="80">
        <f t="shared" si="18"/>
        <v>0</v>
      </c>
      <c r="AL172" s="231">
        <f t="shared" si="25"/>
        <v>0</v>
      </c>
      <c r="AM172" s="81">
        <f t="shared" si="19"/>
        <v>0</v>
      </c>
      <c r="AN172" s="236">
        <f t="shared" si="28"/>
        <v>0</v>
      </c>
      <c r="AO172" s="237">
        <f t="shared" si="29"/>
        <v>0</v>
      </c>
      <c r="AP172" s="295">
        <v>0</v>
      </c>
      <c r="AQ172" s="271">
        <v>0</v>
      </c>
      <c r="AR172" s="296">
        <v>0</v>
      </c>
      <c r="AS172" s="299"/>
      <c r="AT172" s="296">
        <v>0</v>
      </c>
      <c r="AU172" s="299"/>
      <c r="AV172" s="300" t="s">
        <v>184</v>
      </c>
      <c r="AW172" s="299">
        <v>0</v>
      </c>
      <c r="AX172" s="265" t="str">
        <f t="shared" ref="AX172:AX235" si="34">IF(J172&lt;&gt;"",(IF(D171=B172,"Korrekt??? Sie haben zwei gleiche Daten eingegeben","")),"")</f>
        <v/>
      </c>
      <c r="AY172" s="265" t="str">
        <f t="shared" si="23"/>
        <v/>
      </c>
      <c r="AZ172" s="268" t="str">
        <f t="shared" ref="AZ172:AZ235" si="35">IF(AND(OR(F172&lt;&gt;"",G172&lt;&gt;""),OR(G172&lt;&gt;"",H172&lt;&gt;""),OR(F172&lt;&gt;"",H172&lt;&gt;"")),"Es ist immer nur in einer der drei Spalten F, G oder H eine Einragung zu machen","")</f>
        <v/>
      </c>
    </row>
    <row r="173" spans="1:52" ht="13">
      <c r="A173" s="282">
        <v>71</v>
      </c>
      <c r="B173" s="283"/>
      <c r="C173" s="280"/>
      <c r="D173" s="283"/>
      <c r="E173" s="280"/>
      <c r="F173" s="282"/>
      <c r="G173" s="282"/>
      <c r="H173" s="284"/>
      <c r="I173" s="280"/>
      <c r="J173" s="284"/>
      <c r="L173" s="44">
        <f t="shared" si="30"/>
        <v>0</v>
      </c>
      <c r="M173" s="14"/>
      <c r="N173" s="14">
        <f t="shared" si="31"/>
        <v>0</v>
      </c>
      <c r="O173" s="32"/>
      <c r="P173" s="12">
        <f t="shared" si="32"/>
        <v>0</v>
      </c>
      <c r="Q173" s="12">
        <f t="shared" si="33"/>
        <v>0</v>
      </c>
      <c r="R173" s="29"/>
      <c r="S173" s="41">
        <f t="shared" si="27"/>
        <v>0</v>
      </c>
      <c r="U173" s="276" t="s">
        <v>49</v>
      </c>
      <c r="V173" s="280"/>
      <c r="W173" s="276" t="s">
        <v>50</v>
      </c>
      <c r="Y173" s="90"/>
      <c r="Z173" s="90"/>
      <c r="AA173" s="276">
        <v>0</v>
      </c>
      <c r="AB173" s="259" t="str">
        <f t="shared" si="24"/>
        <v/>
      </c>
      <c r="AC173" s="29"/>
      <c r="AD173" s="61">
        <f t="shared" si="26"/>
        <v>71</v>
      </c>
      <c r="AE173" s="290"/>
      <c r="AF173" s="291"/>
      <c r="AG173" s="290"/>
      <c r="AH173" s="6">
        <f t="shared" si="20"/>
        <v>0</v>
      </c>
      <c r="AI173" s="63">
        <f t="shared" si="21"/>
        <v>1</v>
      </c>
      <c r="AJ173" s="63">
        <f t="shared" si="22"/>
        <v>0</v>
      </c>
      <c r="AK173" s="80">
        <f t="shared" si="18"/>
        <v>0</v>
      </c>
      <c r="AL173" s="231">
        <f t="shared" si="25"/>
        <v>0</v>
      </c>
      <c r="AM173" s="81">
        <f t="shared" si="19"/>
        <v>0</v>
      </c>
      <c r="AN173" s="236">
        <f t="shared" si="28"/>
        <v>0</v>
      </c>
      <c r="AO173" s="237">
        <f t="shared" si="29"/>
        <v>0</v>
      </c>
      <c r="AP173" s="295">
        <v>0</v>
      </c>
      <c r="AQ173" s="271">
        <v>0</v>
      </c>
      <c r="AR173" s="296">
        <v>0</v>
      </c>
      <c r="AS173" s="299"/>
      <c r="AT173" s="296">
        <v>0</v>
      </c>
      <c r="AU173" s="299"/>
      <c r="AV173" s="300" t="s">
        <v>184</v>
      </c>
      <c r="AW173" s="299">
        <v>0</v>
      </c>
      <c r="AX173" s="265" t="str">
        <f t="shared" si="34"/>
        <v/>
      </c>
      <c r="AY173" s="265" t="str">
        <f t="shared" si="23"/>
        <v/>
      </c>
      <c r="AZ173" s="268" t="str">
        <f t="shared" si="35"/>
        <v/>
      </c>
    </row>
    <row r="174" spans="1:52" ht="13">
      <c r="A174" s="282">
        <v>72</v>
      </c>
      <c r="B174" s="283"/>
      <c r="C174" s="280"/>
      <c r="D174" s="283"/>
      <c r="E174" s="280"/>
      <c r="F174" s="282"/>
      <c r="G174" s="282"/>
      <c r="H174" s="284"/>
      <c r="I174" s="280"/>
      <c r="J174" s="284"/>
      <c r="L174" s="44">
        <f t="shared" si="30"/>
        <v>0</v>
      </c>
      <c r="M174" s="14"/>
      <c r="N174" s="14">
        <f t="shared" si="31"/>
        <v>0</v>
      </c>
      <c r="O174" s="32"/>
      <c r="P174" s="12">
        <f t="shared" si="32"/>
        <v>0</v>
      </c>
      <c r="Q174" s="12">
        <f t="shared" si="33"/>
        <v>0</v>
      </c>
      <c r="R174" s="29"/>
      <c r="S174" s="41">
        <f t="shared" si="27"/>
        <v>0</v>
      </c>
      <c r="U174" s="276" t="s">
        <v>49</v>
      </c>
      <c r="V174" s="280"/>
      <c r="W174" s="276" t="s">
        <v>50</v>
      </c>
      <c r="Y174" s="90"/>
      <c r="Z174" s="90"/>
      <c r="AA174" s="276">
        <v>0</v>
      </c>
      <c r="AB174" s="259" t="str">
        <f t="shared" si="24"/>
        <v/>
      </c>
      <c r="AC174" s="29"/>
      <c r="AD174" s="61">
        <f t="shared" si="26"/>
        <v>72</v>
      </c>
      <c r="AE174" s="290"/>
      <c r="AF174" s="291"/>
      <c r="AG174" s="290"/>
      <c r="AH174" s="6">
        <f t="shared" si="20"/>
        <v>0</v>
      </c>
      <c r="AI174" s="63">
        <f t="shared" si="21"/>
        <v>1</v>
      </c>
      <c r="AJ174" s="63">
        <f t="shared" si="22"/>
        <v>0</v>
      </c>
      <c r="AK174" s="80">
        <f t="shared" si="18"/>
        <v>0</v>
      </c>
      <c r="AL174" s="231">
        <f t="shared" si="25"/>
        <v>0</v>
      </c>
      <c r="AM174" s="81">
        <f t="shared" si="19"/>
        <v>0</v>
      </c>
      <c r="AN174" s="236">
        <f t="shared" si="28"/>
        <v>0</v>
      </c>
      <c r="AO174" s="237">
        <f t="shared" si="29"/>
        <v>0</v>
      </c>
      <c r="AP174" s="295">
        <v>0</v>
      </c>
      <c r="AQ174" s="271">
        <v>0</v>
      </c>
      <c r="AR174" s="296">
        <v>0</v>
      </c>
      <c r="AS174" s="299"/>
      <c r="AT174" s="296">
        <v>0</v>
      </c>
      <c r="AU174" s="299"/>
      <c r="AV174" s="300" t="s">
        <v>184</v>
      </c>
      <c r="AW174" s="299">
        <v>0</v>
      </c>
      <c r="AX174" s="265" t="str">
        <f t="shared" si="34"/>
        <v/>
      </c>
      <c r="AY174" s="265" t="str">
        <f t="shared" si="23"/>
        <v/>
      </c>
      <c r="AZ174" s="268" t="str">
        <f t="shared" si="35"/>
        <v/>
      </c>
    </row>
    <row r="175" spans="1:52" ht="13">
      <c r="A175" s="282">
        <v>73</v>
      </c>
      <c r="B175" s="283"/>
      <c r="C175" s="280"/>
      <c r="D175" s="283"/>
      <c r="E175" s="280"/>
      <c r="F175" s="282"/>
      <c r="G175" s="282"/>
      <c r="H175" s="284"/>
      <c r="I175" s="280"/>
      <c r="J175" s="284"/>
      <c r="L175" s="44">
        <f t="shared" si="30"/>
        <v>0</v>
      </c>
      <c r="M175" s="14"/>
      <c r="N175" s="14">
        <f t="shared" si="31"/>
        <v>0</v>
      </c>
      <c r="O175" s="32"/>
      <c r="P175" s="12">
        <f t="shared" si="32"/>
        <v>0</v>
      </c>
      <c r="Q175" s="12">
        <f t="shared" si="33"/>
        <v>0</v>
      </c>
      <c r="R175" s="29"/>
      <c r="S175" s="41">
        <f t="shared" si="27"/>
        <v>0</v>
      </c>
      <c r="U175" s="276" t="s">
        <v>49</v>
      </c>
      <c r="V175" s="280"/>
      <c r="W175" s="276" t="s">
        <v>50</v>
      </c>
      <c r="Y175" s="90"/>
      <c r="Z175" s="90"/>
      <c r="AA175" s="276">
        <v>0</v>
      </c>
      <c r="AB175" s="259" t="str">
        <f t="shared" si="24"/>
        <v/>
      </c>
      <c r="AC175" s="29"/>
      <c r="AD175" s="61">
        <f t="shared" si="26"/>
        <v>73</v>
      </c>
      <c r="AE175" s="290"/>
      <c r="AF175" s="291"/>
      <c r="AG175" s="290"/>
      <c r="AH175" s="6">
        <f t="shared" si="20"/>
        <v>0</v>
      </c>
      <c r="AI175" s="63">
        <f t="shared" si="21"/>
        <v>1</v>
      </c>
      <c r="AJ175" s="63">
        <f t="shared" si="22"/>
        <v>0</v>
      </c>
      <c r="AK175" s="80">
        <f t="shared" si="18"/>
        <v>0</v>
      </c>
      <c r="AL175" s="231">
        <f t="shared" si="25"/>
        <v>0</v>
      </c>
      <c r="AM175" s="81">
        <f t="shared" si="19"/>
        <v>0</v>
      </c>
      <c r="AN175" s="236">
        <f t="shared" si="28"/>
        <v>0</v>
      </c>
      <c r="AO175" s="237">
        <f t="shared" si="29"/>
        <v>0</v>
      </c>
      <c r="AP175" s="295">
        <v>0</v>
      </c>
      <c r="AQ175" s="271">
        <v>0</v>
      </c>
      <c r="AR175" s="296">
        <v>0</v>
      </c>
      <c r="AS175" s="299"/>
      <c r="AT175" s="296">
        <v>0</v>
      </c>
      <c r="AU175" s="299"/>
      <c r="AV175" s="300" t="s">
        <v>184</v>
      </c>
      <c r="AW175" s="299">
        <v>0</v>
      </c>
      <c r="AX175" s="265" t="str">
        <f t="shared" si="34"/>
        <v/>
      </c>
      <c r="AY175" s="265" t="str">
        <f t="shared" si="23"/>
        <v/>
      </c>
      <c r="AZ175" s="268" t="str">
        <f t="shared" si="35"/>
        <v/>
      </c>
    </row>
    <row r="176" spans="1:52" ht="13">
      <c r="A176" s="282">
        <v>74</v>
      </c>
      <c r="B176" s="283"/>
      <c r="C176" s="280"/>
      <c r="D176" s="283"/>
      <c r="E176" s="280"/>
      <c r="F176" s="282"/>
      <c r="G176" s="282"/>
      <c r="H176" s="284"/>
      <c r="I176" s="280"/>
      <c r="J176" s="284"/>
      <c r="L176" s="44">
        <f t="shared" si="30"/>
        <v>0</v>
      </c>
      <c r="M176" s="14"/>
      <c r="N176" s="14">
        <f t="shared" si="31"/>
        <v>0</v>
      </c>
      <c r="O176" s="32"/>
      <c r="P176" s="12">
        <f t="shared" si="32"/>
        <v>0</v>
      </c>
      <c r="Q176" s="12">
        <f t="shared" si="33"/>
        <v>0</v>
      </c>
      <c r="R176" s="29"/>
      <c r="S176" s="41">
        <f t="shared" si="27"/>
        <v>0</v>
      </c>
      <c r="U176" s="276" t="s">
        <v>49</v>
      </c>
      <c r="V176" s="280"/>
      <c r="W176" s="276" t="s">
        <v>50</v>
      </c>
      <c r="Y176" s="90"/>
      <c r="Z176" s="90"/>
      <c r="AA176" s="276">
        <v>0</v>
      </c>
      <c r="AB176" s="259" t="str">
        <f t="shared" si="24"/>
        <v/>
      </c>
      <c r="AC176" s="29"/>
      <c r="AD176" s="61">
        <f t="shared" si="26"/>
        <v>74</v>
      </c>
      <c r="AE176" s="290"/>
      <c r="AF176" s="291"/>
      <c r="AG176" s="290"/>
      <c r="AH176" s="6">
        <f t="shared" si="20"/>
        <v>0</v>
      </c>
      <c r="AI176" s="63">
        <f t="shared" si="21"/>
        <v>1</v>
      </c>
      <c r="AJ176" s="63">
        <f t="shared" si="22"/>
        <v>0</v>
      </c>
      <c r="AK176" s="80">
        <f t="shared" si="18"/>
        <v>0</v>
      </c>
      <c r="AL176" s="231">
        <f t="shared" si="25"/>
        <v>0</v>
      </c>
      <c r="AM176" s="81">
        <f t="shared" si="19"/>
        <v>0</v>
      </c>
      <c r="AN176" s="236">
        <f t="shared" si="28"/>
        <v>0</v>
      </c>
      <c r="AO176" s="237">
        <f t="shared" si="29"/>
        <v>0</v>
      </c>
      <c r="AP176" s="295">
        <v>0</v>
      </c>
      <c r="AQ176" s="271">
        <v>0</v>
      </c>
      <c r="AR176" s="296">
        <v>0</v>
      </c>
      <c r="AS176" s="299"/>
      <c r="AT176" s="296">
        <v>0</v>
      </c>
      <c r="AU176" s="299"/>
      <c r="AV176" s="300" t="s">
        <v>184</v>
      </c>
      <c r="AW176" s="299">
        <v>0</v>
      </c>
      <c r="AX176" s="265" t="str">
        <f t="shared" si="34"/>
        <v/>
      </c>
      <c r="AY176" s="265" t="str">
        <f t="shared" si="23"/>
        <v/>
      </c>
      <c r="AZ176" s="268" t="str">
        <f t="shared" si="35"/>
        <v/>
      </c>
    </row>
    <row r="177" spans="1:52" ht="13">
      <c r="A177" s="282">
        <v>75</v>
      </c>
      <c r="B177" s="283"/>
      <c r="C177" s="280"/>
      <c r="D177" s="283"/>
      <c r="E177" s="280"/>
      <c r="F177" s="282"/>
      <c r="G177" s="282"/>
      <c r="H177" s="284"/>
      <c r="I177" s="280"/>
      <c r="J177" s="284"/>
      <c r="L177" s="44">
        <f t="shared" si="30"/>
        <v>0</v>
      </c>
      <c r="M177" s="14"/>
      <c r="N177" s="14">
        <f t="shared" si="31"/>
        <v>0</v>
      </c>
      <c r="O177" s="32"/>
      <c r="P177" s="12">
        <f t="shared" si="32"/>
        <v>0</v>
      </c>
      <c r="Q177" s="12">
        <f t="shared" si="33"/>
        <v>0</v>
      </c>
      <c r="R177" s="29"/>
      <c r="S177" s="41">
        <f t="shared" si="27"/>
        <v>0</v>
      </c>
      <c r="U177" s="276" t="s">
        <v>49</v>
      </c>
      <c r="V177" s="280"/>
      <c r="W177" s="276" t="s">
        <v>50</v>
      </c>
      <c r="Y177" s="90"/>
      <c r="Z177" s="90"/>
      <c r="AA177" s="276">
        <v>0</v>
      </c>
      <c r="AB177" s="259" t="str">
        <f t="shared" si="24"/>
        <v/>
      </c>
      <c r="AC177" s="29"/>
      <c r="AD177" s="61">
        <f t="shared" si="26"/>
        <v>75</v>
      </c>
      <c r="AE177" s="290"/>
      <c r="AF177" s="291"/>
      <c r="AG177" s="290"/>
      <c r="AH177" s="6">
        <f t="shared" si="20"/>
        <v>0</v>
      </c>
      <c r="AI177" s="63">
        <f t="shared" si="21"/>
        <v>1</v>
      </c>
      <c r="AJ177" s="63">
        <f t="shared" si="22"/>
        <v>0</v>
      </c>
      <c r="AK177" s="80">
        <f t="shared" si="18"/>
        <v>0</v>
      </c>
      <c r="AL177" s="231">
        <f t="shared" si="25"/>
        <v>0</v>
      </c>
      <c r="AM177" s="81">
        <f t="shared" si="19"/>
        <v>0</v>
      </c>
      <c r="AN177" s="236">
        <f t="shared" si="28"/>
        <v>0</v>
      </c>
      <c r="AO177" s="237">
        <f t="shared" si="29"/>
        <v>0</v>
      </c>
      <c r="AP177" s="295">
        <v>0</v>
      </c>
      <c r="AQ177" s="271">
        <v>0</v>
      </c>
      <c r="AR177" s="296">
        <v>0</v>
      </c>
      <c r="AS177" s="299"/>
      <c r="AT177" s="296">
        <v>0</v>
      </c>
      <c r="AU177" s="299"/>
      <c r="AV177" s="300" t="s">
        <v>184</v>
      </c>
      <c r="AW177" s="299">
        <v>0</v>
      </c>
      <c r="AX177" s="265" t="str">
        <f t="shared" si="34"/>
        <v/>
      </c>
      <c r="AY177" s="265" t="str">
        <f t="shared" si="23"/>
        <v/>
      </c>
      <c r="AZ177" s="268" t="str">
        <f t="shared" si="35"/>
        <v/>
      </c>
    </row>
    <row r="178" spans="1:52" ht="13">
      <c r="A178" s="282">
        <v>76</v>
      </c>
      <c r="B178" s="283"/>
      <c r="C178" s="280"/>
      <c r="D178" s="283"/>
      <c r="E178" s="280"/>
      <c r="F178" s="282"/>
      <c r="G178" s="282"/>
      <c r="H178" s="284"/>
      <c r="I178" s="280"/>
      <c r="J178" s="284"/>
      <c r="L178" s="44">
        <f t="shared" si="30"/>
        <v>0</v>
      </c>
      <c r="M178" s="14"/>
      <c r="N178" s="14">
        <f t="shared" si="31"/>
        <v>0</v>
      </c>
      <c r="O178" s="32"/>
      <c r="P178" s="12">
        <f t="shared" si="32"/>
        <v>0</v>
      </c>
      <c r="Q178" s="12">
        <f t="shared" si="33"/>
        <v>0</v>
      </c>
      <c r="R178" s="29"/>
      <c r="S178" s="41">
        <f t="shared" si="27"/>
        <v>0</v>
      </c>
      <c r="U178" s="276" t="s">
        <v>49</v>
      </c>
      <c r="V178" s="280"/>
      <c r="W178" s="276" t="s">
        <v>50</v>
      </c>
      <c r="Y178" s="90"/>
      <c r="Z178" s="90"/>
      <c r="AA178" s="276">
        <v>0</v>
      </c>
      <c r="AB178" s="259" t="str">
        <f t="shared" si="24"/>
        <v/>
      </c>
      <c r="AC178" s="29"/>
      <c r="AD178" s="61">
        <f t="shared" si="26"/>
        <v>76</v>
      </c>
      <c r="AE178" s="290"/>
      <c r="AF178" s="291"/>
      <c r="AG178" s="290"/>
      <c r="AH178" s="6">
        <f t="shared" si="20"/>
        <v>0</v>
      </c>
      <c r="AI178" s="63">
        <f t="shared" si="21"/>
        <v>1</v>
      </c>
      <c r="AJ178" s="63">
        <f t="shared" si="22"/>
        <v>0</v>
      </c>
      <c r="AK178" s="80">
        <f t="shared" si="18"/>
        <v>0</v>
      </c>
      <c r="AL178" s="231">
        <f t="shared" si="25"/>
        <v>0</v>
      </c>
      <c r="AM178" s="81">
        <f t="shared" si="19"/>
        <v>0</v>
      </c>
      <c r="AN178" s="236">
        <f t="shared" si="28"/>
        <v>0</v>
      </c>
      <c r="AO178" s="237">
        <f t="shared" si="29"/>
        <v>0</v>
      </c>
      <c r="AP178" s="295">
        <v>0</v>
      </c>
      <c r="AQ178" s="271">
        <v>0</v>
      </c>
      <c r="AR178" s="296">
        <v>0</v>
      </c>
      <c r="AS178" s="299"/>
      <c r="AT178" s="296">
        <v>0</v>
      </c>
      <c r="AU178" s="299"/>
      <c r="AV178" s="300" t="s">
        <v>184</v>
      </c>
      <c r="AW178" s="299">
        <v>0</v>
      </c>
      <c r="AX178" s="265" t="str">
        <f t="shared" si="34"/>
        <v/>
      </c>
      <c r="AY178" s="265" t="str">
        <f t="shared" si="23"/>
        <v/>
      </c>
      <c r="AZ178" s="268" t="str">
        <f t="shared" si="35"/>
        <v/>
      </c>
    </row>
    <row r="179" spans="1:52" ht="13">
      <c r="A179" s="282">
        <v>77</v>
      </c>
      <c r="B179" s="283"/>
      <c r="C179" s="280"/>
      <c r="D179" s="283"/>
      <c r="E179" s="280"/>
      <c r="F179" s="282"/>
      <c r="G179" s="282"/>
      <c r="H179" s="284"/>
      <c r="I179" s="280"/>
      <c r="J179" s="284"/>
      <c r="L179" s="44">
        <f t="shared" si="30"/>
        <v>0</v>
      </c>
      <c r="M179" s="14"/>
      <c r="N179" s="14">
        <f t="shared" si="31"/>
        <v>0</v>
      </c>
      <c r="O179" s="32"/>
      <c r="P179" s="12">
        <f t="shared" si="32"/>
        <v>0</v>
      </c>
      <c r="Q179" s="12">
        <f t="shared" si="33"/>
        <v>0</v>
      </c>
      <c r="R179" s="29"/>
      <c r="S179" s="41">
        <f t="shared" si="27"/>
        <v>0</v>
      </c>
      <c r="U179" s="276" t="s">
        <v>49</v>
      </c>
      <c r="V179" s="280"/>
      <c r="W179" s="276" t="s">
        <v>50</v>
      </c>
      <c r="Y179" s="90"/>
      <c r="Z179" s="90"/>
      <c r="AA179" s="276">
        <v>0</v>
      </c>
      <c r="AB179" s="259" t="str">
        <f t="shared" si="24"/>
        <v/>
      </c>
      <c r="AC179" s="29"/>
      <c r="AD179" s="61">
        <f t="shared" si="26"/>
        <v>77</v>
      </c>
      <c r="AE179" s="290"/>
      <c r="AF179" s="291"/>
      <c r="AG179" s="290"/>
      <c r="AH179" s="6">
        <f t="shared" si="20"/>
        <v>0</v>
      </c>
      <c r="AI179" s="63">
        <f t="shared" si="21"/>
        <v>1</v>
      </c>
      <c r="AJ179" s="63">
        <f t="shared" si="22"/>
        <v>0</v>
      </c>
      <c r="AK179" s="80">
        <f t="shared" si="18"/>
        <v>0</v>
      </c>
      <c r="AL179" s="231">
        <f t="shared" si="25"/>
        <v>0</v>
      </c>
      <c r="AM179" s="81">
        <f t="shared" si="19"/>
        <v>0</v>
      </c>
      <c r="AN179" s="236">
        <f t="shared" si="28"/>
        <v>0</v>
      </c>
      <c r="AO179" s="237">
        <f t="shared" si="29"/>
        <v>0</v>
      </c>
      <c r="AP179" s="295">
        <v>0</v>
      </c>
      <c r="AQ179" s="271">
        <v>0</v>
      </c>
      <c r="AR179" s="296">
        <v>0</v>
      </c>
      <c r="AS179" s="299"/>
      <c r="AT179" s="296">
        <v>0</v>
      </c>
      <c r="AU179" s="299"/>
      <c r="AV179" s="300" t="s">
        <v>184</v>
      </c>
      <c r="AW179" s="299">
        <v>0</v>
      </c>
      <c r="AX179" s="265" t="str">
        <f t="shared" si="34"/>
        <v/>
      </c>
      <c r="AY179" s="265" t="str">
        <f t="shared" si="23"/>
        <v/>
      </c>
      <c r="AZ179" s="268" t="str">
        <f t="shared" si="35"/>
        <v/>
      </c>
    </row>
    <row r="180" spans="1:52" ht="13">
      <c r="A180" s="282">
        <v>78</v>
      </c>
      <c r="B180" s="283"/>
      <c r="C180" s="280"/>
      <c r="D180" s="283"/>
      <c r="E180" s="280"/>
      <c r="F180" s="282"/>
      <c r="G180" s="282"/>
      <c r="H180" s="284"/>
      <c r="I180" s="280"/>
      <c r="J180" s="284"/>
      <c r="L180" s="44">
        <f t="shared" si="30"/>
        <v>0</v>
      </c>
      <c r="M180" s="14"/>
      <c r="N180" s="14">
        <f t="shared" si="31"/>
        <v>0</v>
      </c>
      <c r="O180" s="32"/>
      <c r="P180" s="12">
        <f t="shared" si="32"/>
        <v>0</v>
      </c>
      <c r="Q180" s="12">
        <f t="shared" si="33"/>
        <v>0</v>
      </c>
      <c r="R180" s="29"/>
      <c r="S180" s="41">
        <f t="shared" si="27"/>
        <v>0</v>
      </c>
      <c r="U180" s="276" t="s">
        <v>49</v>
      </c>
      <c r="V180" s="280"/>
      <c r="W180" s="276" t="s">
        <v>50</v>
      </c>
      <c r="Y180" s="90"/>
      <c r="Z180" s="90"/>
      <c r="AA180" s="276">
        <v>0</v>
      </c>
      <c r="AB180" s="259" t="str">
        <f t="shared" si="24"/>
        <v/>
      </c>
      <c r="AC180" s="29"/>
      <c r="AD180" s="61">
        <f t="shared" si="26"/>
        <v>78</v>
      </c>
      <c r="AE180" s="290"/>
      <c r="AF180" s="291"/>
      <c r="AG180" s="290"/>
      <c r="AH180" s="6">
        <f t="shared" si="20"/>
        <v>0</v>
      </c>
      <c r="AI180" s="63">
        <f t="shared" si="21"/>
        <v>1</v>
      </c>
      <c r="AJ180" s="63">
        <f t="shared" si="22"/>
        <v>0</v>
      </c>
      <c r="AK180" s="80">
        <f t="shared" si="18"/>
        <v>0</v>
      </c>
      <c r="AL180" s="231">
        <f t="shared" si="25"/>
        <v>0</v>
      </c>
      <c r="AM180" s="81">
        <f t="shared" si="19"/>
        <v>0</v>
      </c>
      <c r="AN180" s="236">
        <f t="shared" si="28"/>
        <v>0</v>
      </c>
      <c r="AO180" s="237">
        <f t="shared" si="29"/>
        <v>0</v>
      </c>
      <c r="AP180" s="295">
        <v>0</v>
      </c>
      <c r="AQ180" s="271">
        <v>0</v>
      </c>
      <c r="AR180" s="296">
        <v>0</v>
      </c>
      <c r="AS180" s="299"/>
      <c r="AT180" s="296">
        <v>0</v>
      </c>
      <c r="AU180" s="299"/>
      <c r="AV180" s="300" t="s">
        <v>184</v>
      </c>
      <c r="AW180" s="299">
        <v>0</v>
      </c>
      <c r="AX180" s="265" t="str">
        <f t="shared" si="34"/>
        <v/>
      </c>
      <c r="AY180" s="265" t="str">
        <f t="shared" si="23"/>
        <v/>
      </c>
      <c r="AZ180" s="268" t="str">
        <f t="shared" si="35"/>
        <v/>
      </c>
    </row>
    <row r="181" spans="1:52" ht="13">
      <c r="A181" s="282">
        <v>79</v>
      </c>
      <c r="B181" s="283"/>
      <c r="C181" s="280"/>
      <c r="D181" s="283"/>
      <c r="E181" s="280"/>
      <c r="F181" s="282"/>
      <c r="G181" s="282"/>
      <c r="H181" s="284"/>
      <c r="I181" s="280"/>
      <c r="J181" s="284"/>
      <c r="L181" s="44">
        <f t="shared" si="30"/>
        <v>0</v>
      </c>
      <c r="M181" s="14"/>
      <c r="N181" s="14">
        <f t="shared" si="31"/>
        <v>0</v>
      </c>
      <c r="O181" s="32"/>
      <c r="P181" s="12">
        <f t="shared" si="32"/>
        <v>0</v>
      </c>
      <c r="Q181" s="12">
        <f t="shared" si="33"/>
        <v>0</v>
      </c>
      <c r="R181" s="29"/>
      <c r="S181" s="41">
        <f t="shared" si="27"/>
        <v>0</v>
      </c>
      <c r="U181" s="276" t="s">
        <v>49</v>
      </c>
      <c r="V181" s="280"/>
      <c r="W181" s="276" t="s">
        <v>50</v>
      </c>
      <c r="Y181" s="90"/>
      <c r="Z181" s="90"/>
      <c r="AA181" s="276">
        <v>0</v>
      </c>
      <c r="AB181" s="259" t="str">
        <f t="shared" si="24"/>
        <v/>
      </c>
      <c r="AC181" s="29"/>
      <c r="AD181" s="61">
        <f t="shared" si="26"/>
        <v>79</v>
      </c>
      <c r="AE181" s="290"/>
      <c r="AF181" s="291"/>
      <c r="AG181" s="290"/>
      <c r="AH181" s="6">
        <f t="shared" si="20"/>
        <v>0</v>
      </c>
      <c r="AI181" s="63">
        <f t="shared" si="21"/>
        <v>1</v>
      </c>
      <c r="AJ181" s="63">
        <f t="shared" si="22"/>
        <v>0</v>
      </c>
      <c r="AK181" s="80">
        <f t="shared" si="18"/>
        <v>0</v>
      </c>
      <c r="AL181" s="231">
        <f t="shared" si="25"/>
        <v>0</v>
      </c>
      <c r="AM181" s="81">
        <f t="shared" si="19"/>
        <v>0</v>
      </c>
      <c r="AN181" s="236">
        <f t="shared" si="28"/>
        <v>0</v>
      </c>
      <c r="AO181" s="237">
        <f t="shared" si="29"/>
        <v>0</v>
      </c>
      <c r="AP181" s="295">
        <v>0</v>
      </c>
      <c r="AQ181" s="271">
        <v>0</v>
      </c>
      <c r="AR181" s="296">
        <v>0</v>
      </c>
      <c r="AS181" s="299"/>
      <c r="AT181" s="296">
        <v>0</v>
      </c>
      <c r="AU181" s="299"/>
      <c r="AV181" s="300" t="s">
        <v>184</v>
      </c>
      <c r="AW181" s="299">
        <v>0</v>
      </c>
      <c r="AX181" s="265" t="str">
        <f t="shared" si="34"/>
        <v/>
      </c>
      <c r="AY181" s="265" t="str">
        <f t="shared" si="23"/>
        <v/>
      </c>
      <c r="AZ181" s="268" t="str">
        <f t="shared" si="35"/>
        <v/>
      </c>
    </row>
    <row r="182" spans="1:52" ht="13">
      <c r="A182" s="282">
        <v>80</v>
      </c>
      <c r="B182" s="283"/>
      <c r="C182" s="280"/>
      <c r="D182" s="283"/>
      <c r="E182" s="280"/>
      <c r="F182" s="282"/>
      <c r="G182" s="282"/>
      <c r="H182" s="284"/>
      <c r="I182" s="280"/>
      <c r="J182" s="284"/>
      <c r="L182" s="44">
        <f t="shared" si="30"/>
        <v>0</v>
      </c>
      <c r="M182" s="14"/>
      <c r="N182" s="14">
        <f t="shared" si="31"/>
        <v>0</v>
      </c>
      <c r="O182" s="32"/>
      <c r="P182" s="12">
        <f t="shared" si="32"/>
        <v>0</v>
      </c>
      <c r="Q182" s="12">
        <f t="shared" si="33"/>
        <v>0</v>
      </c>
      <c r="R182" s="29"/>
      <c r="S182" s="41">
        <f t="shared" si="27"/>
        <v>0</v>
      </c>
      <c r="U182" s="276" t="s">
        <v>49</v>
      </c>
      <c r="V182" s="280"/>
      <c r="W182" s="276" t="s">
        <v>50</v>
      </c>
      <c r="Y182" s="90"/>
      <c r="Z182" s="90"/>
      <c r="AA182" s="276">
        <v>0</v>
      </c>
      <c r="AB182" s="259" t="str">
        <f t="shared" si="24"/>
        <v/>
      </c>
      <c r="AC182" s="29"/>
      <c r="AD182" s="61">
        <f t="shared" si="26"/>
        <v>80</v>
      </c>
      <c r="AE182" s="290"/>
      <c r="AF182" s="291"/>
      <c r="AG182" s="290"/>
      <c r="AH182" s="6">
        <f t="shared" si="20"/>
        <v>0</v>
      </c>
      <c r="AI182" s="63">
        <f t="shared" si="21"/>
        <v>1</v>
      </c>
      <c r="AJ182" s="63">
        <f t="shared" si="22"/>
        <v>0</v>
      </c>
      <c r="AK182" s="80">
        <f t="shared" si="18"/>
        <v>0</v>
      </c>
      <c r="AL182" s="231">
        <f t="shared" si="25"/>
        <v>0</v>
      </c>
      <c r="AM182" s="81">
        <f t="shared" si="19"/>
        <v>0</v>
      </c>
      <c r="AN182" s="236">
        <f t="shared" si="28"/>
        <v>0</v>
      </c>
      <c r="AO182" s="237">
        <f t="shared" si="29"/>
        <v>0</v>
      </c>
      <c r="AP182" s="295">
        <v>0</v>
      </c>
      <c r="AQ182" s="271">
        <v>0</v>
      </c>
      <c r="AR182" s="296">
        <v>0</v>
      </c>
      <c r="AS182" s="299"/>
      <c r="AT182" s="296">
        <v>0</v>
      </c>
      <c r="AU182" s="299"/>
      <c r="AV182" s="300" t="s">
        <v>184</v>
      </c>
      <c r="AW182" s="299">
        <v>0</v>
      </c>
      <c r="AX182" s="265" t="str">
        <f t="shared" si="34"/>
        <v/>
      </c>
      <c r="AY182" s="265" t="str">
        <f t="shared" si="23"/>
        <v/>
      </c>
      <c r="AZ182" s="268" t="str">
        <f t="shared" si="35"/>
        <v/>
      </c>
    </row>
    <row r="183" spans="1:52" ht="13">
      <c r="A183" s="282">
        <v>81</v>
      </c>
      <c r="B183" s="283"/>
      <c r="C183" s="280"/>
      <c r="D183" s="283"/>
      <c r="E183" s="280"/>
      <c r="F183" s="282"/>
      <c r="G183" s="282"/>
      <c r="H183" s="284"/>
      <c r="I183" s="280"/>
      <c r="J183" s="284"/>
      <c r="L183" s="44">
        <f t="shared" si="30"/>
        <v>0</v>
      </c>
      <c r="M183" s="14"/>
      <c r="N183" s="14">
        <f t="shared" si="31"/>
        <v>0</v>
      </c>
      <c r="O183" s="32"/>
      <c r="P183" s="12">
        <f t="shared" si="32"/>
        <v>0</v>
      </c>
      <c r="Q183" s="12">
        <f t="shared" si="33"/>
        <v>0</v>
      </c>
      <c r="R183" s="29"/>
      <c r="S183" s="41">
        <f t="shared" si="27"/>
        <v>0</v>
      </c>
      <c r="U183" s="276" t="s">
        <v>49</v>
      </c>
      <c r="V183" s="280"/>
      <c r="W183" s="276" t="s">
        <v>50</v>
      </c>
      <c r="Y183" s="90"/>
      <c r="Z183" s="90"/>
      <c r="AA183" s="276">
        <v>0</v>
      </c>
      <c r="AB183" s="259" t="str">
        <f t="shared" si="24"/>
        <v/>
      </c>
      <c r="AC183" s="29"/>
      <c r="AD183" s="61">
        <f t="shared" si="26"/>
        <v>81</v>
      </c>
      <c r="AE183" s="290"/>
      <c r="AF183" s="291"/>
      <c r="AG183" s="290"/>
      <c r="AH183" s="6">
        <f t="shared" si="20"/>
        <v>0</v>
      </c>
      <c r="AI183" s="63">
        <f t="shared" si="21"/>
        <v>1</v>
      </c>
      <c r="AJ183" s="63">
        <f t="shared" si="22"/>
        <v>0</v>
      </c>
      <c r="AK183" s="80">
        <f t="shared" si="18"/>
        <v>0</v>
      </c>
      <c r="AL183" s="231">
        <f t="shared" si="25"/>
        <v>0</v>
      </c>
      <c r="AM183" s="81">
        <f t="shared" si="19"/>
        <v>0</v>
      </c>
      <c r="AN183" s="236">
        <f t="shared" si="28"/>
        <v>0</v>
      </c>
      <c r="AO183" s="237">
        <f t="shared" si="29"/>
        <v>0</v>
      </c>
      <c r="AP183" s="295">
        <v>0</v>
      </c>
      <c r="AQ183" s="271">
        <v>0</v>
      </c>
      <c r="AR183" s="296">
        <v>0</v>
      </c>
      <c r="AS183" s="299"/>
      <c r="AT183" s="296">
        <v>0</v>
      </c>
      <c r="AU183" s="299"/>
      <c r="AV183" s="300" t="s">
        <v>184</v>
      </c>
      <c r="AW183" s="299">
        <v>0</v>
      </c>
      <c r="AX183" s="265" t="str">
        <f t="shared" si="34"/>
        <v/>
      </c>
      <c r="AY183" s="265" t="str">
        <f t="shared" si="23"/>
        <v/>
      </c>
      <c r="AZ183" s="268" t="str">
        <f t="shared" si="35"/>
        <v/>
      </c>
    </row>
    <row r="184" spans="1:52" ht="13">
      <c r="A184" s="282">
        <v>82</v>
      </c>
      <c r="B184" s="283"/>
      <c r="C184" s="280"/>
      <c r="D184" s="283"/>
      <c r="E184" s="280"/>
      <c r="F184" s="282"/>
      <c r="G184" s="282"/>
      <c r="H184" s="284"/>
      <c r="I184" s="280"/>
      <c r="J184" s="284"/>
      <c r="L184" s="44">
        <f t="shared" si="30"/>
        <v>0</v>
      </c>
      <c r="M184" s="14"/>
      <c r="N184" s="14">
        <f t="shared" si="31"/>
        <v>0</v>
      </c>
      <c r="O184" s="32"/>
      <c r="P184" s="12">
        <f t="shared" si="32"/>
        <v>0</v>
      </c>
      <c r="Q184" s="12">
        <f t="shared" si="33"/>
        <v>0</v>
      </c>
      <c r="R184" s="29"/>
      <c r="S184" s="41">
        <f t="shared" si="27"/>
        <v>0</v>
      </c>
      <c r="U184" s="276" t="s">
        <v>49</v>
      </c>
      <c r="V184" s="280"/>
      <c r="W184" s="276" t="s">
        <v>50</v>
      </c>
      <c r="Y184" s="90"/>
      <c r="Z184" s="90"/>
      <c r="AA184" s="276">
        <v>0</v>
      </c>
      <c r="AB184" s="259" t="str">
        <f t="shared" si="24"/>
        <v/>
      </c>
      <c r="AC184" s="29"/>
      <c r="AD184" s="61">
        <f t="shared" si="26"/>
        <v>82</v>
      </c>
      <c r="AE184" s="290"/>
      <c r="AF184" s="291"/>
      <c r="AG184" s="290"/>
      <c r="AH184" s="6">
        <f t="shared" si="20"/>
        <v>0</v>
      </c>
      <c r="AI184" s="63">
        <f t="shared" si="21"/>
        <v>1</v>
      </c>
      <c r="AJ184" s="63">
        <f t="shared" si="22"/>
        <v>0</v>
      </c>
      <c r="AK184" s="80">
        <f t="shared" si="18"/>
        <v>0</v>
      </c>
      <c r="AL184" s="231">
        <f t="shared" si="25"/>
        <v>0</v>
      </c>
      <c r="AM184" s="81">
        <f t="shared" si="19"/>
        <v>0</v>
      </c>
      <c r="AN184" s="236">
        <f t="shared" si="28"/>
        <v>0</v>
      </c>
      <c r="AO184" s="237">
        <f t="shared" si="29"/>
        <v>0</v>
      </c>
      <c r="AP184" s="295">
        <v>0</v>
      </c>
      <c r="AQ184" s="271">
        <v>0</v>
      </c>
      <c r="AR184" s="296">
        <v>0</v>
      </c>
      <c r="AS184" s="299"/>
      <c r="AT184" s="296">
        <v>0</v>
      </c>
      <c r="AU184" s="299"/>
      <c r="AV184" s="300" t="s">
        <v>184</v>
      </c>
      <c r="AW184" s="299">
        <v>0</v>
      </c>
      <c r="AX184" s="265" t="str">
        <f t="shared" si="34"/>
        <v/>
      </c>
      <c r="AY184" s="265" t="str">
        <f t="shared" si="23"/>
        <v/>
      </c>
      <c r="AZ184" s="268" t="str">
        <f t="shared" si="35"/>
        <v/>
      </c>
    </row>
    <row r="185" spans="1:52" ht="13">
      <c r="A185" s="282">
        <v>83</v>
      </c>
      <c r="B185" s="283"/>
      <c r="C185" s="280"/>
      <c r="D185" s="283"/>
      <c r="E185" s="280"/>
      <c r="F185" s="282"/>
      <c r="G185" s="282"/>
      <c r="H185" s="284"/>
      <c r="I185" s="280"/>
      <c r="J185" s="284"/>
      <c r="L185" s="44">
        <f t="shared" si="30"/>
        <v>0</v>
      </c>
      <c r="M185" s="14"/>
      <c r="N185" s="14">
        <f t="shared" si="31"/>
        <v>0</v>
      </c>
      <c r="O185" s="32"/>
      <c r="P185" s="12">
        <f t="shared" si="32"/>
        <v>0</v>
      </c>
      <c r="Q185" s="12">
        <f t="shared" si="33"/>
        <v>0</v>
      </c>
      <c r="R185" s="29"/>
      <c r="S185" s="41">
        <f t="shared" si="27"/>
        <v>0</v>
      </c>
      <c r="U185" s="276" t="s">
        <v>49</v>
      </c>
      <c r="V185" s="280"/>
      <c r="W185" s="276" t="s">
        <v>50</v>
      </c>
      <c r="Y185" s="90"/>
      <c r="Z185" s="90"/>
      <c r="AA185" s="276">
        <v>0</v>
      </c>
      <c r="AB185" s="259" t="str">
        <f t="shared" si="24"/>
        <v/>
      </c>
      <c r="AC185" s="29"/>
      <c r="AD185" s="61">
        <f t="shared" si="26"/>
        <v>83</v>
      </c>
      <c r="AE185" s="290"/>
      <c r="AF185" s="291"/>
      <c r="AG185" s="290"/>
      <c r="AH185" s="6">
        <f t="shared" si="20"/>
        <v>0</v>
      </c>
      <c r="AI185" s="63">
        <f t="shared" si="21"/>
        <v>1</v>
      </c>
      <c r="AJ185" s="63">
        <f t="shared" si="22"/>
        <v>0</v>
      </c>
      <c r="AK185" s="80">
        <f t="shared" ref="AK185:AK248" si="36">IF(AL185+AM185=0,(IF(AND((HOUR(AI185))&gt;=8,(HOUR(AI185)&lt;24)),1,0)),0)</f>
        <v>0</v>
      </c>
      <c r="AL185" s="231">
        <f t="shared" si="25"/>
        <v>0</v>
      </c>
      <c r="AM185" s="81">
        <f t="shared" ref="AM185:AM248" si="37">P185-IF(AND(HOUR(AG185)=0,HOUR(AE185)=0),0,1)+IF(AND(HOUR(AE185)&lt;&gt;0,HOUR(AD185)&lt;&gt;0),1,0)+IF(AND(P185=0,HOUR(AE185)&lt;&gt;0),1,0)+IF((AG185-AE185)=AG185,1,0)-IF(AND(AH185=1,HOUR(AG185)=0,HOUR(AE185)=0),1,0)-IF(B185=ISBLANK(TRUE),1,0)-IF(AND(HOUR(AG185)=0,HOUR(AE185)=0,AH185&gt;1),1,0)</f>
        <v>0</v>
      </c>
      <c r="AN185" s="236">
        <f t="shared" si="28"/>
        <v>0</v>
      </c>
      <c r="AO185" s="237">
        <f t="shared" si="29"/>
        <v>0</v>
      </c>
      <c r="AP185" s="295">
        <v>0</v>
      </c>
      <c r="AQ185" s="271">
        <v>0</v>
      </c>
      <c r="AR185" s="296">
        <v>0</v>
      </c>
      <c r="AS185" s="299"/>
      <c r="AT185" s="296">
        <v>0</v>
      </c>
      <c r="AU185" s="299"/>
      <c r="AV185" s="300" t="s">
        <v>184</v>
      </c>
      <c r="AW185" s="299">
        <v>0</v>
      </c>
      <c r="AX185" s="265" t="str">
        <f t="shared" si="34"/>
        <v/>
      </c>
      <c r="AY185" s="265" t="str">
        <f t="shared" si="23"/>
        <v/>
      </c>
      <c r="AZ185" s="268" t="str">
        <f t="shared" si="35"/>
        <v/>
      </c>
    </row>
    <row r="186" spans="1:52" ht="13">
      <c r="A186" s="282">
        <v>84</v>
      </c>
      <c r="B186" s="283"/>
      <c r="C186" s="280"/>
      <c r="D186" s="283"/>
      <c r="E186" s="280"/>
      <c r="F186" s="282"/>
      <c r="G186" s="282"/>
      <c r="H186" s="284"/>
      <c r="I186" s="280"/>
      <c r="J186" s="284"/>
      <c r="L186" s="44">
        <f t="shared" si="30"/>
        <v>0</v>
      </c>
      <c r="M186" s="14"/>
      <c r="N186" s="14">
        <f t="shared" si="31"/>
        <v>0</v>
      </c>
      <c r="O186" s="32"/>
      <c r="P186" s="12">
        <f t="shared" si="32"/>
        <v>0</v>
      </c>
      <c r="Q186" s="12">
        <f t="shared" si="33"/>
        <v>0</v>
      </c>
      <c r="R186" s="29"/>
      <c r="S186" s="41">
        <f t="shared" si="27"/>
        <v>0</v>
      </c>
      <c r="U186" s="276" t="s">
        <v>49</v>
      </c>
      <c r="V186" s="280"/>
      <c r="W186" s="276" t="s">
        <v>50</v>
      </c>
      <c r="Y186" s="90"/>
      <c r="Z186" s="90"/>
      <c r="AA186" s="276">
        <v>0</v>
      </c>
      <c r="AB186" s="259" t="str">
        <f t="shared" si="24"/>
        <v/>
      </c>
      <c r="AC186" s="29"/>
      <c r="AD186" s="61">
        <f t="shared" si="26"/>
        <v>84</v>
      </c>
      <c r="AE186" s="290"/>
      <c r="AF186" s="291"/>
      <c r="AG186" s="290"/>
      <c r="AH186" s="6">
        <f t="shared" si="20"/>
        <v>0</v>
      </c>
      <c r="AI186" s="63">
        <f t="shared" si="21"/>
        <v>1</v>
      </c>
      <c r="AJ186" s="63">
        <f t="shared" si="22"/>
        <v>0</v>
      </c>
      <c r="AK186" s="80">
        <f t="shared" si="36"/>
        <v>0</v>
      </c>
      <c r="AL186" s="231">
        <f t="shared" si="25"/>
        <v>0</v>
      </c>
      <c r="AM186" s="81">
        <f t="shared" si="37"/>
        <v>0</v>
      </c>
      <c r="AN186" s="236">
        <f t="shared" si="28"/>
        <v>0</v>
      </c>
      <c r="AO186" s="237">
        <f t="shared" si="29"/>
        <v>0</v>
      </c>
      <c r="AP186" s="295">
        <v>0</v>
      </c>
      <c r="AQ186" s="271">
        <v>0</v>
      </c>
      <c r="AR186" s="296">
        <v>0</v>
      </c>
      <c r="AS186" s="299"/>
      <c r="AT186" s="296">
        <v>0</v>
      </c>
      <c r="AU186" s="299"/>
      <c r="AV186" s="300" t="s">
        <v>184</v>
      </c>
      <c r="AW186" s="299">
        <v>0</v>
      </c>
      <c r="AX186" s="265" t="str">
        <f t="shared" si="34"/>
        <v/>
      </c>
      <c r="AY186" s="265" t="str">
        <f t="shared" si="23"/>
        <v/>
      </c>
      <c r="AZ186" s="268" t="str">
        <f t="shared" si="35"/>
        <v/>
      </c>
    </row>
    <row r="187" spans="1:52" ht="13">
      <c r="A187" s="282">
        <v>85</v>
      </c>
      <c r="B187" s="283"/>
      <c r="C187" s="280"/>
      <c r="D187" s="283"/>
      <c r="E187" s="280"/>
      <c r="F187" s="282"/>
      <c r="G187" s="282"/>
      <c r="H187" s="284"/>
      <c r="I187" s="280"/>
      <c r="J187" s="284"/>
      <c r="L187" s="44">
        <f t="shared" si="30"/>
        <v>0</v>
      </c>
      <c r="M187" s="14"/>
      <c r="N187" s="14">
        <f t="shared" si="31"/>
        <v>0</v>
      </c>
      <c r="O187" s="32"/>
      <c r="P187" s="12">
        <f t="shared" si="32"/>
        <v>0</v>
      </c>
      <c r="Q187" s="12">
        <f t="shared" si="33"/>
        <v>0</v>
      </c>
      <c r="R187" s="29"/>
      <c r="S187" s="41">
        <f t="shared" si="27"/>
        <v>0</v>
      </c>
      <c r="U187" s="276" t="s">
        <v>49</v>
      </c>
      <c r="V187" s="280"/>
      <c r="W187" s="276" t="s">
        <v>50</v>
      </c>
      <c r="Y187" s="90"/>
      <c r="Z187" s="90"/>
      <c r="AA187" s="276">
        <v>0</v>
      </c>
      <c r="AB187" s="259" t="str">
        <f t="shared" si="24"/>
        <v/>
      </c>
      <c r="AC187" s="29"/>
      <c r="AD187" s="61">
        <f t="shared" si="26"/>
        <v>85</v>
      </c>
      <c r="AE187" s="290"/>
      <c r="AF187" s="291"/>
      <c r="AG187" s="290"/>
      <c r="AH187" s="6">
        <f t="shared" si="20"/>
        <v>0</v>
      </c>
      <c r="AI187" s="63">
        <f t="shared" si="21"/>
        <v>1</v>
      </c>
      <c r="AJ187" s="63">
        <f t="shared" si="22"/>
        <v>0</v>
      </c>
      <c r="AK187" s="80">
        <f t="shared" si="36"/>
        <v>0</v>
      </c>
      <c r="AL187" s="231">
        <f t="shared" si="25"/>
        <v>0</v>
      </c>
      <c r="AM187" s="81">
        <f t="shared" si="37"/>
        <v>0</v>
      </c>
      <c r="AN187" s="236">
        <f t="shared" si="28"/>
        <v>0</v>
      </c>
      <c r="AO187" s="237">
        <f t="shared" si="29"/>
        <v>0</v>
      </c>
      <c r="AP187" s="295">
        <v>0</v>
      </c>
      <c r="AQ187" s="271">
        <v>0</v>
      </c>
      <c r="AR187" s="296">
        <v>0</v>
      </c>
      <c r="AS187" s="299"/>
      <c r="AT187" s="296">
        <v>0</v>
      </c>
      <c r="AU187" s="299"/>
      <c r="AV187" s="300" t="s">
        <v>184</v>
      </c>
      <c r="AW187" s="299">
        <v>0</v>
      </c>
      <c r="AX187" s="265" t="str">
        <f t="shared" si="34"/>
        <v/>
      </c>
      <c r="AY187" s="265" t="str">
        <f t="shared" si="23"/>
        <v/>
      </c>
      <c r="AZ187" s="268" t="str">
        <f t="shared" si="35"/>
        <v/>
      </c>
    </row>
    <row r="188" spans="1:52" ht="13">
      <c r="A188" s="282">
        <v>86</v>
      </c>
      <c r="B188" s="283"/>
      <c r="C188" s="280"/>
      <c r="D188" s="283"/>
      <c r="E188" s="280"/>
      <c r="F188" s="282"/>
      <c r="G188" s="282"/>
      <c r="H188" s="284"/>
      <c r="I188" s="280"/>
      <c r="J188" s="284"/>
      <c r="L188" s="44">
        <f t="shared" si="30"/>
        <v>0</v>
      </c>
      <c r="M188" s="14"/>
      <c r="N188" s="14">
        <f t="shared" si="31"/>
        <v>0</v>
      </c>
      <c r="O188" s="32"/>
      <c r="P188" s="12">
        <f t="shared" si="32"/>
        <v>0</v>
      </c>
      <c r="Q188" s="12">
        <f t="shared" si="33"/>
        <v>0</v>
      </c>
      <c r="R188" s="29"/>
      <c r="S188" s="41">
        <f t="shared" si="27"/>
        <v>0</v>
      </c>
      <c r="U188" s="276" t="s">
        <v>49</v>
      </c>
      <c r="V188" s="280"/>
      <c r="W188" s="276" t="s">
        <v>50</v>
      </c>
      <c r="Y188" s="90"/>
      <c r="Z188" s="90"/>
      <c r="AA188" s="276">
        <v>0</v>
      </c>
      <c r="AB188" s="259" t="str">
        <f t="shared" si="24"/>
        <v/>
      </c>
      <c r="AC188" s="29"/>
      <c r="AD188" s="61">
        <f t="shared" si="26"/>
        <v>86</v>
      </c>
      <c r="AE188" s="290"/>
      <c r="AF188" s="291"/>
      <c r="AG188" s="290"/>
      <c r="AH188" s="6">
        <f t="shared" ref="AH188:AH251" si="38">D188-B188+1-(IF((AE188-AG188=0),1,0))</f>
        <v>0</v>
      </c>
      <c r="AI188" s="63">
        <f t="shared" ref="AI188:AI251" si="39">IF(AH188=1,AG188-AE188,1-AE188)</f>
        <v>1</v>
      </c>
      <c r="AJ188" s="63">
        <f t="shared" ref="AJ188:AJ251" si="40">(IF(P188=0,0,AG188))</f>
        <v>0</v>
      </c>
      <c r="AK188" s="80">
        <f t="shared" si="36"/>
        <v>0</v>
      </c>
      <c r="AL188" s="231">
        <f t="shared" si="25"/>
        <v>0</v>
      </c>
      <c r="AM188" s="81">
        <f t="shared" si="37"/>
        <v>0</v>
      </c>
      <c r="AN188" s="236">
        <f t="shared" si="28"/>
        <v>0</v>
      </c>
      <c r="AO188" s="237">
        <f t="shared" si="29"/>
        <v>0</v>
      </c>
      <c r="AP188" s="295">
        <v>0</v>
      </c>
      <c r="AQ188" s="271">
        <v>0</v>
      </c>
      <c r="AR188" s="296">
        <v>0</v>
      </c>
      <c r="AS188" s="299"/>
      <c r="AT188" s="296">
        <v>0</v>
      </c>
      <c r="AU188" s="299"/>
      <c r="AV188" s="300" t="s">
        <v>184</v>
      </c>
      <c r="AW188" s="299">
        <v>0</v>
      </c>
      <c r="AX188" s="265" t="str">
        <f t="shared" si="34"/>
        <v/>
      </c>
      <c r="AY188" s="265" t="str">
        <f t="shared" si="23"/>
        <v/>
      </c>
      <c r="AZ188" s="268" t="str">
        <f t="shared" si="35"/>
        <v/>
      </c>
    </row>
    <row r="189" spans="1:52" ht="13">
      <c r="A189" s="282">
        <v>87</v>
      </c>
      <c r="B189" s="283"/>
      <c r="C189" s="280"/>
      <c r="D189" s="283"/>
      <c r="E189" s="280"/>
      <c r="F189" s="282"/>
      <c r="G189" s="282"/>
      <c r="H189" s="284"/>
      <c r="I189" s="280"/>
      <c r="J189" s="284"/>
      <c r="L189" s="44">
        <f t="shared" si="30"/>
        <v>0</v>
      </c>
      <c r="M189" s="14"/>
      <c r="N189" s="14">
        <f t="shared" si="31"/>
        <v>0</v>
      </c>
      <c r="O189" s="32"/>
      <c r="P189" s="12">
        <f t="shared" si="32"/>
        <v>0</v>
      </c>
      <c r="Q189" s="12">
        <f t="shared" si="33"/>
        <v>0</v>
      </c>
      <c r="R189" s="29"/>
      <c r="S189" s="41">
        <f t="shared" si="27"/>
        <v>0</v>
      </c>
      <c r="U189" s="276" t="s">
        <v>49</v>
      </c>
      <c r="V189" s="280"/>
      <c r="W189" s="276" t="s">
        <v>50</v>
      </c>
      <c r="Y189" s="90"/>
      <c r="Z189" s="90"/>
      <c r="AA189" s="276">
        <v>0</v>
      </c>
      <c r="AB189" s="259" t="str">
        <f t="shared" si="24"/>
        <v/>
      </c>
      <c r="AC189" s="29"/>
      <c r="AD189" s="61">
        <f t="shared" si="26"/>
        <v>87</v>
      </c>
      <c r="AE189" s="290"/>
      <c r="AF189" s="291"/>
      <c r="AG189" s="290"/>
      <c r="AH189" s="6">
        <f t="shared" si="38"/>
        <v>0</v>
      </c>
      <c r="AI189" s="63">
        <f t="shared" si="39"/>
        <v>1</v>
      </c>
      <c r="AJ189" s="63">
        <f t="shared" si="40"/>
        <v>0</v>
      </c>
      <c r="AK189" s="80">
        <f t="shared" si="36"/>
        <v>0</v>
      </c>
      <c r="AL189" s="231">
        <f t="shared" si="25"/>
        <v>0</v>
      </c>
      <c r="AM189" s="81">
        <f t="shared" si="37"/>
        <v>0</v>
      </c>
      <c r="AN189" s="236">
        <f t="shared" si="28"/>
        <v>0</v>
      </c>
      <c r="AO189" s="237">
        <f t="shared" si="29"/>
        <v>0</v>
      </c>
      <c r="AP189" s="295">
        <v>0</v>
      </c>
      <c r="AQ189" s="271">
        <v>0</v>
      </c>
      <c r="AR189" s="296">
        <v>0</v>
      </c>
      <c r="AS189" s="299"/>
      <c r="AT189" s="296">
        <v>0</v>
      </c>
      <c r="AU189" s="299"/>
      <c r="AV189" s="300" t="s">
        <v>184</v>
      </c>
      <c r="AW189" s="299">
        <v>0</v>
      </c>
      <c r="AX189" s="265" t="str">
        <f t="shared" si="34"/>
        <v/>
      </c>
      <c r="AY189" s="265" t="str">
        <f t="shared" si="23"/>
        <v/>
      </c>
      <c r="AZ189" s="268" t="str">
        <f t="shared" si="35"/>
        <v/>
      </c>
    </row>
    <row r="190" spans="1:52" ht="13">
      <c r="A190" s="282">
        <v>88</v>
      </c>
      <c r="B190" s="283"/>
      <c r="C190" s="280"/>
      <c r="D190" s="283"/>
      <c r="E190" s="280"/>
      <c r="F190" s="282"/>
      <c r="G190" s="282"/>
      <c r="H190" s="284"/>
      <c r="I190" s="280"/>
      <c r="J190" s="284"/>
      <c r="L190" s="44">
        <f t="shared" si="30"/>
        <v>0</v>
      </c>
      <c r="M190" s="14"/>
      <c r="N190" s="14">
        <f t="shared" si="31"/>
        <v>0</v>
      </c>
      <c r="O190" s="32"/>
      <c r="P190" s="12">
        <f t="shared" si="32"/>
        <v>0</v>
      </c>
      <c r="Q190" s="12">
        <f t="shared" si="33"/>
        <v>0</v>
      </c>
      <c r="R190" s="29"/>
      <c r="S190" s="41">
        <f t="shared" si="27"/>
        <v>0</v>
      </c>
      <c r="U190" s="276" t="s">
        <v>49</v>
      </c>
      <c r="V190" s="280"/>
      <c r="W190" s="276" t="s">
        <v>50</v>
      </c>
      <c r="Y190" s="90"/>
      <c r="Z190" s="90"/>
      <c r="AA190" s="276">
        <v>0</v>
      </c>
      <c r="AB190" s="259" t="str">
        <f t="shared" si="24"/>
        <v/>
      </c>
      <c r="AC190" s="29"/>
      <c r="AD190" s="61">
        <f t="shared" si="26"/>
        <v>88</v>
      </c>
      <c r="AE190" s="290"/>
      <c r="AF190" s="291"/>
      <c r="AG190" s="290"/>
      <c r="AH190" s="6">
        <f t="shared" si="38"/>
        <v>0</v>
      </c>
      <c r="AI190" s="63">
        <f t="shared" si="39"/>
        <v>1</v>
      </c>
      <c r="AJ190" s="63">
        <f t="shared" si="40"/>
        <v>0</v>
      </c>
      <c r="AK190" s="80">
        <f t="shared" si="36"/>
        <v>0</v>
      </c>
      <c r="AL190" s="231">
        <f t="shared" si="25"/>
        <v>0</v>
      </c>
      <c r="AM190" s="81">
        <f t="shared" si="37"/>
        <v>0</v>
      </c>
      <c r="AN190" s="236">
        <f t="shared" si="28"/>
        <v>0</v>
      </c>
      <c r="AO190" s="237">
        <f t="shared" si="29"/>
        <v>0</v>
      </c>
      <c r="AP190" s="295">
        <v>0</v>
      </c>
      <c r="AQ190" s="271">
        <v>0</v>
      </c>
      <c r="AR190" s="296">
        <v>0</v>
      </c>
      <c r="AS190" s="299"/>
      <c r="AT190" s="296">
        <v>0</v>
      </c>
      <c r="AU190" s="299"/>
      <c r="AV190" s="300" t="s">
        <v>184</v>
      </c>
      <c r="AW190" s="299">
        <v>0</v>
      </c>
      <c r="AX190" s="265" t="str">
        <f t="shared" si="34"/>
        <v/>
      </c>
      <c r="AY190" s="265" t="str">
        <f t="shared" si="23"/>
        <v/>
      </c>
      <c r="AZ190" s="268" t="str">
        <f t="shared" si="35"/>
        <v/>
      </c>
    </row>
    <row r="191" spans="1:52" ht="13">
      <c r="A191" s="282">
        <v>89</v>
      </c>
      <c r="B191" s="283"/>
      <c r="C191" s="280"/>
      <c r="D191" s="283"/>
      <c r="E191" s="280"/>
      <c r="F191" s="282"/>
      <c r="G191" s="282"/>
      <c r="H191" s="284"/>
      <c r="I191" s="280"/>
      <c r="J191" s="284"/>
      <c r="L191" s="44">
        <f t="shared" si="30"/>
        <v>0</v>
      </c>
      <c r="M191" s="14"/>
      <c r="N191" s="14">
        <f t="shared" si="31"/>
        <v>0</v>
      </c>
      <c r="O191" s="32"/>
      <c r="P191" s="12">
        <f t="shared" si="32"/>
        <v>0</v>
      </c>
      <c r="Q191" s="12">
        <f t="shared" si="33"/>
        <v>0</v>
      </c>
      <c r="R191" s="29"/>
      <c r="S191" s="41">
        <f t="shared" si="27"/>
        <v>0</v>
      </c>
      <c r="U191" s="276" t="s">
        <v>49</v>
      </c>
      <c r="V191" s="280"/>
      <c r="W191" s="276" t="s">
        <v>50</v>
      </c>
      <c r="Y191" s="90"/>
      <c r="Z191" s="90"/>
      <c r="AA191" s="276">
        <v>0</v>
      </c>
      <c r="AB191" s="259" t="str">
        <f t="shared" si="24"/>
        <v/>
      </c>
      <c r="AC191" s="29"/>
      <c r="AD191" s="61">
        <f t="shared" si="26"/>
        <v>89</v>
      </c>
      <c r="AE191" s="290"/>
      <c r="AF191" s="291"/>
      <c r="AG191" s="290"/>
      <c r="AH191" s="6">
        <f t="shared" si="38"/>
        <v>0</v>
      </c>
      <c r="AI191" s="63">
        <f t="shared" si="39"/>
        <v>1</v>
      </c>
      <c r="AJ191" s="63">
        <f t="shared" si="40"/>
        <v>0</v>
      </c>
      <c r="AK191" s="80">
        <f t="shared" si="36"/>
        <v>0</v>
      </c>
      <c r="AL191" s="231">
        <f t="shared" si="25"/>
        <v>0</v>
      </c>
      <c r="AM191" s="81">
        <f t="shared" si="37"/>
        <v>0</v>
      </c>
      <c r="AN191" s="236">
        <f t="shared" si="28"/>
        <v>0</v>
      </c>
      <c r="AO191" s="237">
        <f t="shared" si="29"/>
        <v>0</v>
      </c>
      <c r="AP191" s="295">
        <v>0</v>
      </c>
      <c r="AQ191" s="271">
        <v>0</v>
      </c>
      <c r="AR191" s="296">
        <v>0</v>
      </c>
      <c r="AS191" s="299"/>
      <c r="AT191" s="296">
        <v>0</v>
      </c>
      <c r="AU191" s="299"/>
      <c r="AV191" s="300" t="s">
        <v>184</v>
      </c>
      <c r="AW191" s="299">
        <v>0</v>
      </c>
      <c r="AX191" s="265" t="str">
        <f t="shared" si="34"/>
        <v/>
      </c>
      <c r="AY191" s="265" t="str">
        <f t="shared" si="23"/>
        <v/>
      </c>
      <c r="AZ191" s="268" t="str">
        <f t="shared" si="35"/>
        <v/>
      </c>
    </row>
    <row r="192" spans="1:52" ht="13">
      <c r="A192" s="282">
        <v>90</v>
      </c>
      <c r="B192" s="283"/>
      <c r="C192" s="280"/>
      <c r="D192" s="283"/>
      <c r="E192" s="280"/>
      <c r="F192" s="282"/>
      <c r="G192" s="282"/>
      <c r="H192" s="284"/>
      <c r="I192" s="280"/>
      <c r="J192" s="284"/>
      <c r="L192" s="44">
        <f t="shared" si="30"/>
        <v>0</v>
      </c>
      <c r="M192" s="14"/>
      <c r="N192" s="14">
        <f t="shared" si="31"/>
        <v>0</v>
      </c>
      <c r="O192" s="32"/>
      <c r="P192" s="12">
        <f t="shared" si="32"/>
        <v>0</v>
      </c>
      <c r="Q192" s="12">
        <f t="shared" si="33"/>
        <v>0</v>
      </c>
      <c r="R192" s="29"/>
      <c r="S192" s="41">
        <f t="shared" si="27"/>
        <v>0</v>
      </c>
      <c r="U192" s="276" t="s">
        <v>49</v>
      </c>
      <c r="V192" s="280"/>
      <c r="W192" s="276" t="s">
        <v>50</v>
      </c>
      <c r="Y192" s="90"/>
      <c r="Z192" s="90"/>
      <c r="AA192" s="276">
        <v>0</v>
      </c>
      <c r="AB192" s="259" t="str">
        <f t="shared" ref="AB192:AB255" si="41">IF(J192&lt;&gt;"",(IF(D191=B192,"Korrekt??? Sie haben zwei gleiche Daten eingegeben","")),"")</f>
        <v/>
      </c>
      <c r="AC192" s="29"/>
      <c r="AD192" s="61">
        <f t="shared" si="26"/>
        <v>90</v>
      </c>
      <c r="AE192" s="290"/>
      <c r="AF192" s="291"/>
      <c r="AG192" s="290"/>
      <c r="AH192" s="6">
        <f t="shared" si="38"/>
        <v>0</v>
      </c>
      <c r="AI192" s="63">
        <f t="shared" si="39"/>
        <v>1</v>
      </c>
      <c r="AJ192" s="63">
        <f t="shared" si="40"/>
        <v>0</v>
      </c>
      <c r="AK192" s="80">
        <f t="shared" si="36"/>
        <v>0</v>
      </c>
      <c r="AL192" s="231">
        <f t="shared" si="25"/>
        <v>0</v>
      </c>
      <c r="AM192" s="81">
        <f t="shared" si="37"/>
        <v>0</v>
      </c>
      <c r="AN192" s="236">
        <f t="shared" si="28"/>
        <v>0</v>
      </c>
      <c r="AO192" s="237">
        <f t="shared" si="29"/>
        <v>0</v>
      </c>
      <c r="AP192" s="295">
        <v>0</v>
      </c>
      <c r="AQ192" s="271">
        <v>0</v>
      </c>
      <c r="AR192" s="296">
        <v>0</v>
      </c>
      <c r="AS192" s="299"/>
      <c r="AT192" s="296">
        <v>0</v>
      </c>
      <c r="AU192" s="299"/>
      <c r="AV192" s="300" t="s">
        <v>184</v>
      </c>
      <c r="AW192" s="299">
        <v>0</v>
      </c>
      <c r="AX192" s="265" t="str">
        <f t="shared" si="34"/>
        <v/>
      </c>
      <c r="AY192" s="265" t="str">
        <f t="shared" si="23"/>
        <v/>
      </c>
      <c r="AZ192" s="268" t="str">
        <f t="shared" si="35"/>
        <v/>
      </c>
    </row>
    <row r="193" spans="1:52" ht="13">
      <c r="A193" s="282">
        <v>91</v>
      </c>
      <c r="B193" s="283"/>
      <c r="C193" s="280"/>
      <c r="D193" s="283"/>
      <c r="E193" s="280"/>
      <c r="F193" s="282"/>
      <c r="G193" s="282"/>
      <c r="H193" s="284"/>
      <c r="I193" s="280"/>
      <c r="J193" s="284"/>
      <c r="L193" s="44">
        <f t="shared" si="30"/>
        <v>0</v>
      </c>
      <c r="M193" s="14"/>
      <c r="N193" s="14">
        <f t="shared" si="31"/>
        <v>0</v>
      </c>
      <c r="O193" s="32"/>
      <c r="P193" s="12">
        <f t="shared" si="32"/>
        <v>0</v>
      </c>
      <c r="Q193" s="12">
        <f t="shared" si="33"/>
        <v>0</v>
      </c>
      <c r="R193" s="29"/>
      <c r="S193" s="41">
        <f t="shared" si="27"/>
        <v>0</v>
      </c>
      <c r="U193" s="276" t="s">
        <v>49</v>
      </c>
      <c r="V193" s="280"/>
      <c r="W193" s="276" t="s">
        <v>50</v>
      </c>
      <c r="Y193" s="90"/>
      <c r="Z193" s="90"/>
      <c r="AA193" s="276">
        <v>0</v>
      </c>
      <c r="AB193" s="259" t="str">
        <f t="shared" si="41"/>
        <v/>
      </c>
      <c r="AC193" s="29"/>
      <c r="AD193" s="61">
        <f t="shared" si="26"/>
        <v>91</v>
      </c>
      <c r="AE193" s="290"/>
      <c r="AF193" s="291"/>
      <c r="AG193" s="290"/>
      <c r="AH193" s="6">
        <f t="shared" si="38"/>
        <v>0</v>
      </c>
      <c r="AI193" s="63">
        <f t="shared" si="39"/>
        <v>1</v>
      </c>
      <c r="AJ193" s="63">
        <f t="shared" si="40"/>
        <v>0</v>
      </c>
      <c r="AK193" s="80">
        <f t="shared" si="36"/>
        <v>0</v>
      </c>
      <c r="AL193" s="231">
        <f t="shared" si="25"/>
        <v>0</v>
      </c>
      <c r="AM193" s="81">
        <f t="shared" si="37"/>
        <v>0</v>
      </c>
      <c r="AN193" s="236">
        <f t="shared" si="28"/>
        <v>0</v>
      </c>
      <c r="AO193" s="237">
        <f t="shared" si="29"/>
        <v>0</v>
      </c>
      <c r="AP193" s="295">
        <v>0</v>
      </c>
      <c r="AQ193" s="271">
        <v>0</v>
      </c>
      <c r="AR193" s="296">
        <v>0</v>
      </c>
      <c r="AS193" s="299"/>
      <c r="AT193" s="296">
        <v>0</v>
      </c>
      <c r="AU193" s="299"/>
      <c r="AV193" s="300" t="s">
        <v>184</v>
      </c>
      <c r="AW193" s="299">
        <v>0</v>
      </c>
      <c r="AX193" s="265" t="str">
        <f t="shared" si="34"/>
        <v/>
      </c>
      <c r="AY193" s="265" t="str">
        <f t="shared" ref="AY193:AY256" si="42">IF(J193&lt;&gt;"",(IF(AND(F193="",G193="",H193=""),"Bitte in Spalte F oder G oder H eine Eintragung machen","")),"")</f>
        <v/>
      </c>
      <c r="AZ193" s="268" t="str">
        <f t="shared" si="35"/>
        <v/>
      </c>
    </row>
    <row r="194" spans="1:52" ht="13">
      <c r="A194" s="282">
        <v>92</v>
      </c>
      <c r="B194" s="283"/>
      <c r="C194" s="280"/>
      <c r="D194" s="283"/>
      <c r="E194" s="280"/>
      <c r="F194" s="282"/>
      <c r="G194" s="282"/>
      <c r="H194" s="284"/>
      <c r="I194" s="280"/>
      <c r="J194" s="284"/>
      <c r="L194" s="44">
        <f t="shared" si="30"/>
        <v>0</v>
      </c>
      <c r="M194" s="14"/>
      <c r="N194" s="14">
        <f t="shared" si="31"/>
        <v>0</v>
      </c>
      <c r="O194" s="32"/>
      <c r="P194" s="12">
        <f t="shared" si="32"/>
        <v>0</v>
      </c>
      <c r="Q194" s="12">
        <f t="shared" si="33"/>
        <v>0</v>
      </c>
      <c r="R194" s="29"/>
      <c r="S194" s="41">
        <f t="shared" si="27"/>
        <v>0</v>
      </c>
      <c r="U194" s="276" t="s">
        <v>49</v>
      </c>
      <c r="V194" s="280"/>
      <c r="W194" s="276" t="s">
        <v>50</v>
      </c>
      <c r="Y194" s="90"/>
      <c r="Z194" s="90"/>
      <c r="AA194" s="276">
        <v>0</v>
      </c>
      <c r="AB194" s="259" t="str">
        <f t="shared" si="41"/>
        <v/>
      </c>
      <c r="AC194" s="29"/>
      <c r="AD194" s="61">
        <f t="shared" si="26"/>
        <v>92</v>
      </c>
      <c r="AE194" s="290"/>
      <c r="AF194" s="291"/>
      <c r="AG194" s="290"/>
      <c r="AH194" s="6">
        <f t="shared" si="38"/>
        <v>0</v>
      </c>
      <c r="AI194" s="63">
        <f t="shared" si="39"/>
        <v>1</v>
      </c>
      <c r="AJ194" s="63">
        <f t="shared" si="40"/>
        <v>0</v>
      </c>
      <c r="AK194" s="80">
        <f t="shared" si="36"/>
        <v>0</v>
      </c>
      <c r="AL194" s="231">
        <f t="shared" ref="AL194:AL257" si="43">(AH194-AM194)-IF(AH194=1,1,0)+IF((AND(AI194=1,AJ194=1)),1,0)</f>
        <v>0</v>
      </c>
      <c r="AM194" s="81">
        <f t="shared" si="37"/>
        <v>0</v>
      </c>
      <c r="AN194" s="236">
        <f t="shared" si="28"/>
        <v>0</v>
      </c>
      <c r="AO194" s="237">
        <f t="shared" si="29"/>
        <v>0</v>
      </c>
      <c r="AP194" s="295">
        <v>0</v>
      </c>
      <c r="AQ194" s="271">
        <v>0</v>
      </c>
      <c r="AR194" s="296">
        <v>0</v>
      </c>
      <c r="AS194" s="299"/>
      <c r="AT194" s="296">
        <v>0</v>
      </c>
      <c r="AU194" s="299"/>
      <c r="AV194" s="300" t="s">
        <v>184</v>
      </c>
      <c r="AW194" s="299">
        <v>0</v>
      </c>
      <c r="AX194" s="265" t="str">
        <f t="shared" si="34"/>
        <v/>
      </c>
      <c r="AY194" s="265" t="str">
        <f t="shared" si="42"/>
        <v/>
      </c>
      <c r="AZ194" s="268" t="str">
        <f t="shared" si="35"/>
        <v/>
      </c>
    </row>
    <row r="195" spans="1:52" ht="13">
      <c r="A195" s="282">
        <v>93</v>
      </c>
      <c r="B195" s="283"/>
      <c r="C195" s="280"/>
      <c r="D195" s="283"/>
      <c r="E195" s="280"/>
      <c r="F195" s="282"/>
      <c r="G195" s="282"/>
      <c r="H195" s="284"/>
      <c r="I195" s="280"/>
      <c r="J195" s="284"/>
      <c r="L195" s="44">
        <f t="shared" si="30"/>
        <v>0</v>
      </c>
      <c r="M195" s="14"/>
      <c r="N195" s="14">
        <f t="shared" si="31"/>
        <v>0</v>
      </c>
      <c r="O195" s="32"/>
      <c r="P195" s="12">
        <f t="shared" si="32"/>
        <v>0</v>
      </c>
      <c r="Q195" s="12">
        <f t="shared" si="33"/>
        <v>0</v>
      </c>
      <c r="R195" s="29"/>
      <c r="S195" s="41">
        <f t="shared" si="27"/>
        <v>0</v>
      </c>
      <c r="U195" s="276" t="s">
        <v>49</v>
      </c>
      <c r="V195" s="280"/>
      <c r="W195" s="276" t="s">
        <v>50</v>
      </c>
      <c r="Y195" s="90"/>
      <c r="Z195" s="90"/>
      <c r="AA195" s="276">
        <v>0</v>
      </c>
      <c r="AB195" s="259" t="str">
        <f t="shared" si="41"/>
        <v/>
      </c>
      <c r="AC195" s="29"/>
      <c r="AD195" s="61">
        <f t="shared" si="26"/>
        <v>93</v>
      </c>
      <c r="AE195" s="290"/>
      <c r="AF195" s="291"/>
      <c r="AG195" s="290"/>
      <c r="AH195" s="6">
        <f t="shared" si="38"/>
        <v>0</v>
      </c>
      <c r="AI195" s="63">
        <f t="shared" si="39"/>
        <v>1</v>
      </c>
      <c r="AJ195" s="63">
        <f t="shared" si="40"/>
        <v>0</v>
      </c>
      <c r="AK195" s="80">
        <f t="shared" si="36"/>
        <v>0</v>
      </c>
      <c r="AL195" s="231">
        <f t="shared" si="43"/>
        <v>0</v>
      </c>
      <c r="AM195" s="81">
        <f t="shared" si="37"/>
        <v>0</v>
      </c>
      <c r="AN195" s="236">
        <f t="shared" si="28"/>
        <v>0</v>
      </c>
      <c r="AO195" s="237">
        <f t="shared" si="29"/>
        <v>0</v>
      </c>
      <c r="AP195" s="295">
        <v>0</v>
      </c>
      <c r="AQ195" s="271">
        <v>0</v>
      </c>
      <c r="AR195" s="296">
        <v>0</v>
      </c>
      <c r="AS195" s="299"/>
      <c r="AT195" s="296">
        <v>0</v>
      </c>
      <c r="AU195" s="299"/>
      <c r="AV195" s="300" t="s">
        <v>184</v>
      </c>
      <c r="AW195" s="299">
        <v>0</v>
      </c>
      <c r="AX195" s="265" t="str">
        <f t="shared" si="34"/>
        <v/>
      </c>
      <c r="AY195" s="265" t="str">
        <f t="shared" si="42"/>
        <v/>
      </c>
      <c r="AZ195" s="268" t="str">
        <f t="shared" si="35"/>
        <v/>
      </c>
    </row>
    <row r="196" spans="1:52" ht="13">
      <c r="A196" s="282">
        <v>94</v>
      </c>
      <c r="B196" s="283"/>
      <c r="C196" s="280"/>
      <c r="D196" s="283"/>
      <c r="E196" s="280"/>
      <c r="F196" s="282"/>
      <c r="G196" s="282"/>
      <c r="H196" s="284"/>
      <c r="I196" s="280"/>
      <c r="J196" s="284"/>
      <c r="L196" s="44">
        <f t="shared" si="30"/>
        <v>0</v>
      </c>
      <c r="M196" s="14"/>
      <c r="N196" s="14">
        <f t="shared" si="31"/>
        <v>0</v>
      </c>
      <c r="O196" s="32"/>
      <c r="P196" s="12">
        <f t="shared" si="32"/>
        <v>0</v>
      </c>
      <c r="Q196" s="12">
        <f t="shared" si="33"/>
        <v>0</v>
      </c>
      <c r="R196" s="29"/>
      <c r="S196" s="41">
        <f t="shared" si="27"/>
        <v>0</v>
      </c>
      <c r="U196" s="276" t="s">
        <v>49</v>
      </c>
      <c r="V196" s="280"/>
      <c r="W196" s="276" t="s">
        <v>50</v>
      </c>
      <c r="Y196" s="90"/>
      <c r="Z196" s="90"/>
      <c r="AA196" s="276">
        <v>0</v>
      </c>
      <c r="AB196" s="259" t="str">
        <f t="shared" si="41"/>
        <v/>
      </c>
      <c r="AC196" s="29"/>
      <c r="AD196" s="61">
        <f t="shared" si="26"/>
        <v>94</v>
      </c>
      <c r="AE196" s="290"/>
      <c r="AF196" s="291"/>
      <c r="AG196" s="290"/>
      <c r="AH196" s="6">
        <f t="shared" si="38"/>
        <v>0</v>
      </c>
      <c r="AI196" s="63">
        <f t="shared" si="39"/>
        <v>1</v>
      </c>
      <c r="AJ196" s="63">
        <f t="shared" si="40"/>
        <v>0</v>
      </c>
      <c r="AK196" s="80">
        <f t="shared" si="36"/>
        <v>0</v>
      </c>
      <c r="AL196" s="231">
        <f t="shared" si="43"/>
        <v>0</v>
      </c>
      <c r="AM196" s="81">
        <f t="shared" si="37"/>
        <v>0</v>
      </c>
      <c r="AN196" s="236">
        <f t="shared" si="28"/>
        <v>0</v>
      </c>
      <c r="AO196" s="237">
        <f t="shared" si="29"/>
        <v>0</v>
      </c>
      <c r="AP196" s="295">
        <v>0</v>
      </c>
      <c r="AQ196" s="271">
        <v>0</v>
      </c>
      <c r="AR196" s="296">
        <v>0</v>
      </c>
      <c r="AS196" s="299"/>
      <c r="AT196" s="296">
        <v>0</v>
      </c>
      <c r="AU196" s="299"/>
      <c r="AV196" s="300" t="s">
        <v>184</v>
      </c>
      <c r="AW196" s="299">
        <v>0</v>
      </c>
      <c r="AX196" s="265" t="str">
        <f t="shared" si="34"/>
        <v/>
      </c>
      <c r="AY196" s="265" t="str">
        <f t="shared" si="42"/>
        <v/>
      </c>
      <c r="AZ196" s="268" t="str">
        <f t="shared" si="35"/>
        <v/>
      </c>
    </row>
    <row r="197" spans="1:52" ht="13">
      <c r="A197" s="282">
        <v>95</v>
      </c>
      <c r="B197" s="283"/>
      <c r="C197" s="280"/>
      <c r="D197" s="283"/>
      <c r="E197" s="280"/>
      <c r="F197" s="282"/>
      <c r="G197" s="282"/>
      <c r="H197" s="284"/>
      <c r="I197" s="280"/>
      <c r="J197" s="284"/>
      <c r="L197" s="44">
        <f t="shared" si="30"/>
        <v>0</v>
      </c>
      <c r="M197" s="14"/>
      <c r="N197" s="14">
        <f t="shared" si="31"/>
        <v>0</v>
      </c>
      <c r="O197" s="32"/>
      <c r="P197" s="12">
        <f t="shared" si="32"/>
        <v>0</v>
      </c>
      <c r="Q197" s="12">
        <f t="shared" si="33"/>
        <v>0</v>
      </c>
      <c r="R197" s="29"/>
      <c r="S197" s="41">
        <f t="shared" si="27"/>
        <v>0</v>
      </c>
      <c r="U197" s="276" t="s">
        <v>49</v>
      </c>
      <c r="V197" s="280"/>
      <c r="W197" s="276" t="s">
        <v>50</v>
      </c>
      <c r="Y197" s="90"/>
      <c r="Z197" s="90"/>
      <c r="AA197" s="276">
        <v>0</v>
      </c>
      <c r="AB197" s="259" t="str">
        <f t="shared" si="41"/>
        <v/>
      </c>
      <c r="AC197" s="29"/>
      <c r="AD197" s="61">
        <f t="shared" si="26"/>
        <v>95</v>
      </c>
      <c r="AE197" s="290"/>
      <c r="AF197" s="291"/>
      <c r="AG197" s="290"/>
      <c r="AH197" s="6">
        <f t="shared" si="38"/>
        <v>0</v>
      </c>
      <c r="AI197" s="63">
        <f t="shared" si="39"/>
        <v>1</v>
      </c>
      <c r="AJ197" s="63">
        <f t="shared" si="40"/>
        <v>0</v>
      </c>
      <c r="AK197" s="80">
        <f t="shared" si="36"/>
        <v>0</v>
      </c>
      <c r="AL197" s="231">
        <f t="shared" si="43"/>
        <v>0</v>
      </c>
      <c r="AM197" s="81">
        <f t="shared" si="37"/>
        <v>0</v>
      </c>
      <c r="AN197" s="236">
        <f t="shared" si="28"/>
        <v>0</v>
      </c>
      <c r="AO197" s="237">
        <f t="shared" si="29"/>
        <v>0</v>
      </c>
      <c r="AP197" s="295">
        <v>0</v>
      </c>
      <c r="AQ197" s="271">
        <v>0</v>
      </c>
      <c r="AR197" s="296">
        <v>0</v>
      </c>
      <c r="AS197" s="299"/>
      <c r="AT197" s="296">
        <v>0</v>
      </c>
      <c r="AU197" s="299"/>
      <c r="AV197" s="300" t="s">
        <v>184</v>
      </c>
      <c r="AW197" s="299">
        <v>0</v>
      </c>
      <c r="AX197" s="265" t="str">
        <f t="shared" si="34"/>
        <v/>
      </c>
      <c r="AY197" s="265" t="str">
        <f t="shared" si="42"/>
        <v/>
      </c>
      <c r="AZ197" s="268" t="str">
        <f t="shared" si="35"/>
        <v/>
      </c>
    </row>
    <row r="198" spans="1:52" ht="13">
      <c r="A198" s="282">
        <v>96</v>
      </c>
      <c r="B198" s="283"/>
      <c r="C198" s="280"/>
      <c r="D198" s="283"/>
      <c r="E198" s="280"/>
      <c r="F198" s="282"/>
      <c r="G198" s="282"/>
      <c r="H198" s="284"/>
      <c r="I198" s="280"/>
      <c r="J198" s="284"/>
      <c r="L198" s="44">
        <f t="shared" si="30"/>
        <v>0</v>
      </c>
      <c r="M198" s="14"/>
      <c r="N198" s="14">
        <f t="shared" si="31"/>
        <v>0</v>
      </c>
      <c r="O198" s="32"/>
      <c r="P198" s="12">
        <f t="shared" si="32"/>
        <v>0</v>
      </c>
      <c r="Q198" s="12">
        <f t="shared" si="33"/>
        <v>0</v>
      </c>
      <c r="R198" s="29"/>
      <c r="S198" s="41">
        <f t="shared" si="27"/>
        <v>0</v>
      </c>
      <c r="U198" s="276" t="s">
        <v>49</v>
      </c>
      <c r="V198" s="280"/>
      <c r="W198" s="276" t="s">
        <v>50</v>
      </c>
      <c r="Y198" s="90"/>
      <c r="Z198" s="90"/>
      <c r="AA198" s="276">
        <v>0</v>
      </c>
      <c r="AB198" s="259" t="str">
        <f t="shared" si="41"/>
        <v/>
      </c>
      <c r="AC198" s="29"/>
      <c r="AD198" s="61">
        <f t="shared" si="26"/>
        <v>96</v>
      </c>
      <c r="AE198" s="290"/>
      <c r="AF198" s="291"/>
      <c r="AG198" s="290"/>
      <c r="AH198" s="6">
        <f t="shared" si="38"/>
        <v>0</v>
      </c>
      <c r="AI198" s="63">
        <f t="shared" si="39"/>
        <v>1</v>
      </c>
      <c r="AJ198" s="63">
        <f t="shared" si="40"/>
        <v>0</v>
      </c>
      <c r="AK198" s="80">
        <f t="shared" si="36"/>
        <v>0</v>
      </c>
      <c r="AL198" s="231">
        <f t="shared" si="43"/>
        <v>0</v>
      </c>
      <c r="AM198" s="81">
        <f t="shared" si="37"/>
        <v>0</v>
      </c>
      <c r="AN198" s="236">
        <f t="shared" si="28"/>
        <v>0</v>
      </c>
      <c r="AO198" s="237">
        <f t="shared" si="29"/>
        <v>0</v>
      </c>
      <c r="AP198" s="295">
        <v>0</v>
      </c>
      <c r="AQ198" s="271">
        <v>0</v>
      </c>
      <c r="AR198" s="296">
        <v>0</v>
      </c>
      <c r="AS198" s="299"/>
      <c r="AT198" s="296">
        <v>0</v>
      </c>
      <c r="AU198" s="299"/>
      <c r="AV198" s="300" t="s">
        <v>184</v>
      </c>
      <c r="AW198" s="299">
        <v>0</v>
      </c>
      <c r="AX198" s="265" t="str">
        <f t="shared" si="34"/>
        <v/>
      </c>
      <c r="AY198" s="265" t="str">
        <f t="shared" si="42"/>
        <v/>
      </c>
      <c r="AZ198" s="268" t="str">
        <f t="shared" si="35"/>
        <v/>
      </c>
    </row>
    <row r="199" spans="1:52" ht="13">
      <c r="A199" s="282">
        <v>97</v>
      </c>
      <c r="B199" s="283"/>
      <c r="C199" s="280"/>
      <c r="D199" s="283"/>
      <c r="E199" s="280"/>
      <c r="F199" s="282"/>
      <c r="G199" s="282"/>
      <c r="H199" s="284"/>
      <c r="I199" s="280"/>
      <c r="J199" s="284"/>
      <c r="L199" s="44">
        <f t="shared" si="30"/>
        <v>0</v>
      </c>
      <c r="M199" s="14"/>
      <c r="N199" s="14">
        <f t="shared" si="31"/>
        <v>0</v>
      </c>
      <c r="O199" s="32"/>
      <c r="P199" s="12">
        <f t="shared" si="32"/>
        <v>0</v>
      </c>
      <c r="Q199" s="12">
        <f t="shared" si="33"/>
        <v>0</v>
      </c>
      <c r="R199" s="29"/>
      <c r="S199" s="41">
        <f t="shared" si="27"/>
        <v>0</v>
      </c>
      <c r="U199" s="276" t="s">
        <v>49</v>
      </c>
      <c r="V199" s="280"/>
      <c r="W199" s="276" t="s">
        <v>50</v>
      </c>
      <c r="Y199" s="90"/>
      <c r="Z199" s="90"/>
      <c r="AA199" s="276">
        <v>0</v>
      </c>
      <c r="AB199" s="259" t="str">
        <f t="shared" si="41"/>
        <v/>
      </c>
      <c r="AC199" s="29"/>
      <c r="AD199" s="61">
        <f t="shared" si="26"/>
        <v>97</v>
      </c>
      <c r="AE199" s="290"/>
      <c r="AF199" s="291"/>
      <c r="AG199" s="290"/>
      <c r="AH199" s="6">
        <f t="shared" si="38"/>
        <v>0</v>
      </c>
      <c r="AI199" s="63">
        <f t="shared" si="39"/>
        <v>1</v>
      </c>
      <c r="AJ199" s="63">
        <f t="shared" si="40"/>
        <v>0</v>
      </c>
      <c r="AK199" s="80">
        <f t="shared" si="36"/>
        <v>0</v>
      </c>
      <c r="AL199" s="231">
        <f t="shared" si="43"/>
        <v>0</v>
      </c>
      <c r="AM199" s="81">
        <f t="shared" si="37"/>
        <v>0</v>
      </c>
      <c r="AN199" s="236">
        <f t="shared" si="28"/>
        <v>0</v>
      </c>
      <c r="AO199" s="237">
        <f t="shared" si="29"/>
        <v>0</v>
      </c>
      <c r="AP199" s="295">
        <v>0</v>
      </c>
      <c r="AQ199" s="271">
        <v>0</v>
      </c>
      <c r="AR199" s="296">
        <v>0</v>
      </c>
      <c r="AS199" s="299"/>
      <c r="AT199" s="296">
        <v>0</v>
      </c>
      <c r="AU199" s="299"/>
      <c r="AV199" s="300" t="s">
        <v>184</v>
      </c>
      <c r="AW199" s="299">
        <v>0</v>
      </c>
      <c r="AX199" s="265" t="str">
        <f t="shared" si="34"/>
        <v/>
      </c>
      <c r="AY199" s="265" t="str">
        <f t="shared" si="42"/>
        <v/>
      </c>
      <c r="AZ199" s="268" t="str">
        <f t="shared" si="35"/>
        <v/>
      </c>
    </row>
    <row r="200" spans="1:52" ht="13">
      <c r="A200" s="282">
        <v>98</v>
      </c>
      <c r="B200" s="283"/>
      <c r="C200" s="280"/>
      <c r="D200" s="283"/>
      <c r="E200" s="280"/>
      <c r="F200" s="282"/>
      <c r="G200" s="282"/>
      <c r="H200" s="284"/>
      <c r="I200" s="280"/>
      <c r="J200" s="284"/>
      <c r="L200" s="44">
        <f t="shared" si="30"/>
        <v>0</v>
      </c>
      <c r="M200" s="14"/>
      <c r="N200" s="14">
        <f t="shared" si="31"/>
        <v>0</v>
      </c>
      <c r="O200" s="32"/>
      <c r="P200" s="12">
        <f t="shared" si="32"/>
        <v>0</v>
      </c>
      <c r="Q200" s="12">
        <f t="shared" si="33"/>
        <v>0</v>
      </c>
      <c r="R200" s="29"/>
      <c r="S200" s="41">
        <f t="shared" si="27"/>
        <v>0</v>
      </c>
      <c r="U200" s="276" t="s">
        <v>49</v>
      </c>
      <c r="V200" s="280"/>
      <c r="W200" s="276" t="s">
        <v>50</v>
      </c>
      <c r="Y200" s="90"/>
      <c r="Z200" s="90"/>
      <c r="AA200" s="276">
        <v>0</v>
      </c>
      <c r="AB200" s="259" t="str">
        <f t="shared" si="41"/>
        <v/>
      </c>
      <c r="AC200" s="29"/>
      <c r="AD200" s="61">
        <f t="shared" si="26"/>
        <v>98</v>
      </c>
      <c r="AE200" s="290"/>
      <c r="AF200" s="291"/>
      <c r="AG200" s="290"/>
      <c r="AH200" s="6">
        <f t="shared" si="38"/>
        <v>0</v>
      </c>
      <c r="AI200" s="63">
        <f t="shared" si="39"/>
        <v>1</v>
      </c>
      <c r="AJ200" s="63">
        <f t="shared" si="40"/>
        <v>0</v>
      </c>
      <c r="AK200" s="80">
        <f t="shared" si="36"/>
        <v>0</v>
      </c>
      <c r="AL200" s="231">
        <f t="shared" si="43"/>
        <v>0</v>
      </c>
      <c r="AM200" s="81">
        <f t="shared" si="37"/>
        <v>0</v>
      </c>
      <c r="AN200" s="236">
        <f t="shared" si="28"/>
        <v>0</v>
      </c>
      <c r="AO200" s="237">
        <f t="shared" si="29"/>
        <v>0</v>
      </c>
      <c r="AP200" s="295">
        <v>0</v>
      </c>
      <c r="AQ200" s="271">
        <v>0</v>
      </c>
      <c r="AR200" s="296">
        <v>0</v>
      </c>
      <c r="AS200" s="299"/>
      <c r="AT200" s="296">
        <v>0</v>
      </c>
      <c r="AU200" s="299"/>
      <c r="AV200" s="300" t="s">
        <v>184</v>
      </c>
      <c r="AW200" s="299">
        <v>0</v>
      </c>
      <c r="AX200" s="265" t="str">
        <f t="shared" si="34"/>
        <v/>
      </c>
      <c r="AY200" s="265" t="str">
        <f t="shared" si="42"/>
        <v/>
      </c>
      <c r="AZ200" s="268" t="str">
        <f t="shared" si="35"/>
        <v/>
      </c>
    </row>
    <row r="201" spans="1:52" ht="13">
      <c r="A201" s="282">
        <v>99</v>
      </c>
      <c r="B201" s="283"/>
      <c r="C201" s="280"/>
      <c r="D201" s="283"/>
      <c r="E201" s="280"/>
      <c r="F201" s="282"/>
      <c r="G201" s="282"/>
      <c r="H201" s="284"/>
      <c r="I201" s="280"/>
      <c r="J201" s="284"/>
      <c r="L201" s="44">
        <f t="shared" si="30"/>
        <v>0</v>
      </c>
      <c r="M201" s="14"/>
      <c r="N201" s="14">
        <f t="shared" si="31"/>
        <v>0</v>
      </c>
      <c r="O201" s="32"/>
      <c r="P201" s="12">
        <f t="shared" si="32"/>
        <v>0</v>
      </c>
      <c r="Q201" s="12">
        <f t="shared" si="33"/>
        <v>0</v>
      </c>
      <c r="R201" s="29"/>
      <c r="S201" s="41">
        <f t="shared" si="27"/>
        <v>0</v>
      </c>
      <c r="U201" s="276" t="s">
        <v>49</v>
      </c>
      <c r="V201" s="280"/>
      <c r="W201" s="276" t="s">
        <v>50</v>
      </c>
      <c r="Y201" s="90"/>
      <c r="Z201" s="90"/>
      <c r="AA201" s="276">
        <v>0</v>
      </c>
      <c r="AB201" s="259" t="str">
        <f t="shared" si="41"/>
        <v/>
      </c>
      <c r="AC201" s="29"/>
      <c r="AD201" s="61">
        <f t="shared" si="26"/>
        <v>99</v>
      </c>
      <c r="AE201" s="290"/>
      <c r="AF201" s="291"/>
      <c r="AG201" s="290"/>
      <c r="AH201" s="6">
        <f t="shared" si="38"/>
        <v>0</v>
      </c>
      <c r="AI201" s="63">
        <f t="shared" si="39"/>
        <v>1</v>
      </c>
      <c r="AJ201" s="63">
        <f t="shared" si="40"/>
        <v>0</v>
      </c>
      <c r="AK201" s="80">
        <f t="shared" si="36"/>
        <v>0</v>
      </c>
      <c r="AL201" s="231">
        <f t="shared" si="43"/>
        <v>0</v>
      </c>
      <c r="AM201" s="81">
        <f t="shared" si="37"/>
        <v>0</v>
      </c>
      <c r="AN201" s="236">
        <f t="shared" si="28"/>
        <v>0</v>
      </c>
      <c r="AO201" s="237">
        <f t="shared" si="29"/>
        <v>0</v>
      </c>
      <c r="AP201" s="295">
        <v>0</v>
      </c>
      <c r="AQ201" s="271">
        <v>0</v>
      </c>
      <c r="AR201" s="296">
        <v>0</v>
      </c>
      <c r="AS201" s="299"/>
      <c r="AT201" s="296">
        <v>0</v>
      </c>
      <c r="AU201" s="299"/>
      <c r="AV201" s="300" t="s">
        <v>184</v>
      </c>
      <c r="AW201" s="299">
        <v>0</v>
      </c>
      <c r="AX201" s="265" t="str">
        <f t="shared" si="34"/>
        <v/>
      </c>
      <c r="AY201" s="265" t="str">
        <f t="shared" si="42"/>
        <v/>
      </c>
      <c r="AZ201" s="268" t="str">
        <f t="shared" si="35"/>
        <v/>
      </c>
    </row>
    <row r="202" spans="1:52" ht="13">
      <c r="A202" s="282">
        <v>100</v>
      </c>
      <c r="B202" s="283"/>
      <c r="C202" s="280"/>
      <c r="D202" s="283"/>
      <c r="E202" s="280"/>
      <c r="F202" s="282"/>
      <c r="G202" s="282"/>
      <c r="H202" s="284"/>
      <c r="I202" s="280"/>
      <c r="J202" s="284"/>
      <c r="L202" s="44">
        <f t="shared" si="30"/>
        <v>0</v>
      </c>
      <c r="M202" s="14"/>
      <c r="N202" s="14">
        <f t="shared" si="31"/>
        <v>0</v>
      </c>
      <c r="O202" s="32"/>
      <c r="P202" s="12">
        <f t="shared" si="32"/>
        <v>0</v>
      </c>
      <c r="Q202" s="12">
        <f t="shared" si="33"/>
        <v>0</v>
      </c>
      <c r="R202" s="29"/>
      <c r="S202" s="41">
        <f t="shared" si="27"/>
        <v>0</v>
      </c>
      <c r="U202" s="276" t="s">
        <v>49</v>
      </c>
      <c r="V202" s="280"/>
      <c r="W202" s="276" t="s">
        <v>50</v>
      </c>
      <c r="Y202" s="90"/>
      <c r="Z202" s="90"/>
      <c r="AA202" s="276">
        <v>0</v>
      </c>
      <c r="AB202" s="259" t="str">
        <f t="shared" si="41"/>
        <v/>
      </c>
      <c r="AC202" s="29"/>
      <c r="AD202" s="61">
        <f t="shared" si="26"/>
        <v>100</v>
      </c>
      <c r="AE202" s="290"/>
      <c r="AF202" s="291"/>
      <c r="AG202" s="290"/>
      <c r="AH202" s="6">
        <f t="shared" si="38"/>
        <v>0</v>
      </c>
      <c r="AI202" s="63">
        <f t="shared" si="39"/>
        <v>1</v>
      </c>
      <c r="AJ202" s="63">
        <f t="shared" si="40"/>
        <v>0</v>
      </c>
      <c r="AK202" s="80">
        <f t="shared" si="36"/>
        <v>0</v>
      </c>
      <c r="AL202" s="231">
        <f t="shared" si="43"/>
        <v>0</v>
      </c>
      <c r="AM202" s="81">
        <f t="shared" si="37"/>
        <v>0</v>
      </c>
      <c r="AN202" s="236">
        <f t="shared" si="28"/>
        <v>0</v>
      </c>
      <c r="AO202" s="237">
        <f t="shared" si="29"/>
        <v>0</v>
      </c>
      <c r="AP202" s="295">
        <v>0</v>
      </c>
      <c r="AQ202" s="271">
        <v>0</v>
      </c>
      <c r="AR202" s="296">
        <v>0</v>
      </c>
      <c r="AS202" s="299"/>
      <c r="AT202" s="296">
        <v>0</v>
      </c>
      <c r="AU202" s="299"/>
      <c r="AV202" s="300" t="s">
        <v>184</v>
      </c>
      <c r="AW202" s="299">
        <v>0</v>
      </c>
      <c r="AX202" s="265" t="str">
        <f t="shared" si="34"/>
        <v/>
      </c>
      <c r="AY202" s="265" t="str">
        <f t="shared" si="42"/>
        <v/>
      </c>
      <c r="AZ202" s="268" t="str">
        <f t="shared" si="35"/>
        <v/>
      </c>
    </row>
    <row r="203" spans="1:52" ht="13">
      <c r="A203" s="282">
        <v>101</v>
      </c>
      <c r="B203" s="283"/>
      <c r="C203" s="280"/>
      <c r="D203" s="283"/>
      <c r="E203" s="280"/>
      <c r="F203" s="282"/>
      <c r="G203" s="282"/>
      <c r="H203" s="284"/>
      <c r="I203" s="280"/>
      <c r="J203" s="284"/>
      <c r="L203" s="44">
        <f t="shared" si="30"/>
        <v>0</v>
      </c>
      <c r="M203" s="14"/>
      <c r="N203" s="14">
        <f t="shared" si="31"/>
        <v>0</v>
      </c>
      <c r="O203" s="32"/>
      <c r="P203" s="12">
        <f t="shared" si="32"/>
        <v>0</v>
      </c>
      <c r="Q203" s="12">
        <f t="shared" si="33"/>
        <v>0</v>
      </c>
      <c r="R203" s="29"/>
      <c r="S203" s="41">
        <f t="shared" si="27"/>
        <v>0</v>
      </c>
      <c r="U203" s="276" t="s">
        <v>49</v>
      </c>
      <c r="V203" s="280"/>
      <c r="W203" s="276" t="s">
        <v>50</v>
      </c>
      <c r="Y203" s="90"/>
      <c r="Z203" s="90"/>
      <c r="AA203" s="276">
        <v>0</v>
      </c>
      <c r="AB203" s="259" t="str">
        <f t="shared" si="41"/>
        <v/>
      </c>
      <c r="AC203" s="29"/>
      <c r="AD203" s="61">
        <f t="shared" si="26"/>
        <v>101</v>
      </c>
      <c r="AE203" s="290"/>
      <c r="AF203" s="291"/>
      <c r="AG203" s="290"/>
      <c r="AH203" s="6">
        <f t="shared" si="38"/>
        <v>0</v>
      </c>
      <c r="AI203" s="63">
        <f t="shared" si="39"/>
        <v>1</v>
      </c>
      <c r="AJ203" s="63">
        <f t="shared" si="40"/>
        <v>0</v>
      </c>
      <c r="AK203" s="80">
        <f t="shared" si="36"/>
        <v>0</v>
      </c>
      <c r="AL203" s="231">
        <f t="shared" si="43"/>
        <v>0</v>
      </c>
      <c r="AM203" s="81">
        <f t="shared" si="37"/>
        <v>0</v>
      </c>
      <c r="AN203" s="236">
        <f t="shared" si="28"/>
        <v>0</v>
      </c>
      <c r="AO203" s="237">
        <f t="shared" si="29"/>
        <v>0</v>
      </c>
      <c r="AP203" s="295">
        <v>0</v>
      </c>
      <c r="AQ203" s="271">
        <v>0</v>
      </c>
      <c r="AR203" s="296">
        <v>0</v>
      </c>
      <c r="AS203" s="299"/>
      <c r="AT203" s="296">
        <v>0</v>
      </c>
      <c r="AU203" s="299"/>
      <c r="AV203" s="300" t="s">
        <v>184</v>
      </c>
      <c r="AW203" s="299">
        <v>0</v>
      </c>
      <c r="AX203" s="265" t="str">
        <f t="shared" si="34"/>
        <v/>
      </c>
      <c r="AY203" s="265" t="str">
        <f t="shared" si="42"/>
        <v/>
      </c>
      <c r="AZ203" s="268" t="str">
        <f t="shared" si="35"/>
        <v/>
      </c>
    </row>
    <row r="204" spans="1:52" ht="13">
      <c r="A204" s="282">
        <v>102</v>
      </c>
      <c r="B204" s="283"/>
      <c r="C204" s="280"/>
      <c r="D204" s="283"/>
      <c r="E204" s="280"/>
      <c r="F204" s="282"/>
      <c r="G204" s="282"/>
      <c r="H204" s="284"/>
      <c r="I204" s="280"/>
      <c r="J204" s="284"/>
      <c r="L204" s="44">
        <f t="shared" si="30"/>
        <v>0</v>
      </c>
      <c r="M204" s="14"/>
      <c r="N204" s="14">
        <f t="shared" si="31"/>
        <v>0</v>
      </c>
      <c r="O204" s="32"/>
      <c r="P204" s="12">
        <f t="shared" si="32"/>
        <v>0</v>
      </c>
      <c r="Q204" s="12">
        <f t="shared" si="33"/>
        <v>0</v>
      </c>
      <c r="R204" s="29"/>
      <c r="S204" s="41">
        <f t="shared" si="27"/>
        <v>0</v>
      </c>
      <c r="U204" s="276" t="s">
        <v>49</v>
      </c>
      <c r="V204" s="280"/>
      <c r="W204" s="276" t="s">
        <v>50</v>
      </c>
      <c r="Y204" s="90"/>
      <c r="Z204" s="90"/>
      <c r="AA204" s="276">
        <v>0</v>
      </c>
      <c r="AB204" s="259" t="str">
        <f t="shared" si="41"/>
        <v/>
      </c>
      <c r="AC204" s="29"/>
      <c r="AD204" s="61">
        <f t="shared" si="26"/>
        <v>102</v>
      </c>
      <c r="AE204" s="290"/>
      <c r="AF204" s="291"/>
      <c r="AG204" s="290"/>
      <c r="AH204" s="6">
        <f t="shared" si="38"/>
        <v>0</v>
      </c>
      <c r="AI204" s="63">
        <f t="shared" si="39"/>
        <v>1</v>
      </c>
      <c r="AJ204" s="63">
        <f t="shared" si="40"/>
        <v>0</v>
      </c>
      <c r="AK204" s="80">
        <f t="shared" si="36"/>
        <v>0</v>
      </c>
      <c r="AL204" s="231">
        <f t="shared" si="43"/>
        <v>0</v>
      </c>
      <c r="AM204" s="81">
        <f t="shared" si="37"/>
        <v>0</v>
      </c>
      <c r="AN204" s="236">
        <f t="shared" si="28"/>
        <v>0</v>
      </c>
      <c r="AO204" s="237">
        <f t="shared" si="29"/>
        <v>0</v>
      </c>
      <c r="AP204" s="295">
        <v>0</v>
      </c>
      <c r="AQ204" s="271">
        <v>0</v>
      </c>
      <c r="AR204" s="296">
        <v>0</v>
      </c>
      <c r="AS204" s="299"/>
      <c r="AT204" s="296">
        <v>0</v>
      </c>
      <c r="AU204" s="299"/>
      <c r="AV204" s="300" t="s">
        <v>184</v>
      </c>
      <c r="AW204" s="299">
        <v>0</v>
      </c>
      <c r="AX204" s="265" t="str">
        <f t="shared" si="34"/>
        <v/>
      </c>
      <c r="AY204" s="265" t="str">
        <f t="shared" si="42"/>
        <v/>
      </c>
      <c r="AZ204" s="268" t="str">
        <f t="shared" si="35"/>
        <v/>
      </c>
    </row>
    <row r="205" spans="1:52" ht="13">
      <c r="A205" s="282">
        <v>103</v>
      </c>
      <c r="B205" s="283"/>
      <c r="C205" s="280"/>
      <c r="D205" s="283"/>
      <c r="E205" s="280"/>
      <c r="F205" s="282"/>
      <c r="G205" s="282"/>
      <c r="H205" s="284"/>
      <c r="I205" s="280"/>
      <c r="J205" s="284"/>
      <c r="L205" s="44">
        <f t="shared" si="30"/>
        <v>0</v>
      </c>
      <c r="M205" s="14"/>
      <c r="N205" s="14">
        <f t="shared" si="31"/>
        <v>0</v>
      </c>
      <c r="O205" s="32"/>
      <c r="P205" s="12">
        <f t="shared" si="32"/>
        <v>0</v>
      </c>
      <c r="Q205" s="12">
        <f t="shared" si="33"/>
        <v>0</v>
      </c>
      <c r="R205" s="29"/>
      <c r="S205" s="41">
        <f t="shared" si="27"/>
        <v>0</v>
      </c>
      <c r="U205" s="276" t="s">
        <v>49</v>
      </c>
      <c r="V205" s="280"/>
      <c r="W205" s="276" t="s">
        <v>50</v>
      </c>
      <c r="Y205" s="90"/>
      <c r="Z205" s="90"/>
      <c r="AA205" s="276">
        <v>0</v>
      </c>
      <c r="AB205" s="259" t="str">
        <f t="shared" si="41"/>
        <v/>
      </c>
      <c r="AC205" s="29"/>
      <c r="AD205" s="61">
        <f t="shared" si="26"/>
        <v>103</v>
      </c>
      <c r="AE205" s="290"/>
      <c r="AF205" s="291"/>
      <c r="AG205" s="290"/>
      <c r="AH205" s="6">
        <f t="shared" si="38"/>
        <v>0</v>
      </c>
      <c r="AI205" s="63">
        <f t="shared" si="39"/>
        <v>1</v>
      </c>
      <c r="AJ205" s="63">
        <f t="shared" si="40"/>
        <v>0</v>
      </c>
      <c r="AK205" s="80">
        <f t="shared" si="36"/>
        <v>0</v>
      </c>
      <c r="AL205" s="231">
        <f t="shared" si="43"/>
        <v>0</v>
      </c>
      <c r="AM205" s="81">
        <f t="shared" si="37"/>
        <v>0</v>
      </c>
      <c r="AN205" s="236">
        <f t="shared" si="28"/>
        <v>0</v>
      </c>
      <c r="AO205" s="237">
        <f t="shared" si="29"/>
        <v>0</v>
      </c>
      <c r="AP205" s="295">
        <v>0</v>
      </c>
      <c r="AQ205" s="271">
        <v>0</v>
      </c>
      <c r="AR205" s="296">
        <v>0</v>
      </c>
      <c r="AS205" s="299"/>
      <c r="AT205" s="296">
        <v>0</v>
      </c>
      <c r="AU205" s="299"/>
      <c r="AV205" s="300" t="s">
        <v>184</v>
      </c>
      <c r="AW205" s="299">
        <v>0</v>
      </c>
      <c r="AX205" s="265" t="str">
        <f t="shared" si="34"/>
        <v/>
      </c>
      <c r="AY205" s="265" t="str">
        <f t="shared" si="42"/>
        <v/>
      </c>
      <c r="AZ205" s="268" t="str">
        <f t="shared" si="35"/>
        <v/>
      </c>
    </row>
    <row r="206" spans="1:52" ht="13">
      <c r="A206" s="282">
        <v>104</v>
      </c>
      <c r="B206" s="283"/>
      <c r="C206" s="280"/>
      <c r="D206" s="283"/>
      <c r="E206" s="280"/>
      <c r="F206" s="282"/>
      <c r="G206" s="282"/>
      <c r="H206" s="284"/>
      <c r="I206" s="280"/>
      <c r="J206" s="284"/>
      <c r="L206" s="44">
        <f t="shared" si="30"/>
        <v>0</v>
      </c>
      <c r="M206" s="14"/>
      <c r="N206" s="14">
        <f t="shared" si="31"/>
        <v>0</v>
      </c>
      <c r="O206" s="32"/>
      <c r="P206" s="12">
        <f t="shared" si="32"/>
        <v>0</v>
      </c>
      <c r="Q206" s="12">
        <f t="shared" si="33"/>
        <v>0</v>
      </c>
      <c r="R206" s="29"/>
      <c r="S206" s="41">
        <f t="shared" si="27"/>
        <v>0</v>
      </c>
      <c r="U206" s="276" t="s">
        <v>49</v>
      </c>
      <c r="V206" s="280"/>
      <c r="W206" s="276" t="s">
        <v>50</v>
      </c>
      <c r="Y206" s="90"/>
      <c r="Z206" s="90"/>
      <c r="AA206" s="276">
        <v>0</v>
      </c>
      <c r="AB206" s="259" t="str">
        <f t="shared" si="41"/>
        <v/>
      </c>
      <c r="AC206" s="29"/>
      <c r="AD206" s="61">
        <f t="shared" ref="AD206:AD251" si="44">A206</f>
        <v>104</v>
      </c>
      <c r="AE206" s="290"/>
      <c r="AF206" s="291"/>
      <c r="AG206" s="290"/>
      <c r="AH206" s="6">
        <f t="shared" si="38"/>
        <v>0</v>
      </c>
      <c r="AI206" s="63">
        <f t="shared" si="39"/>
        <v>1</v>
      </c>
      <c r="AJ206" s="63">
        <f t="shared" si="40"/>
        <v>0</v>
      </c>
      <c r="AK206" s="80">
        <f t="shared" si="36"/>
        <v>0</v>
      </c>
      <c r="AL206" s="231">
        <f t="shared" si="43"/>
        <v>0</v>
      </c>
      <c r="AM206" s="81">
        <f t="shared" si="37"/>
        <v>0</v>
      </c>
      <c r="AN206" s="236">
        <f t="shared" si="28"/>
        <v>0</v>
      </c>
      <c r="AO206" s="237">
        <f t="shared" si="29"/>
        <v>0</v>
      </c>
      <c r="AP206" s="295">
        <v>0</v>
      </c>
      <c r="AQ206" s="271">
        <v>0</v>
      </c>
      <c r="AR206" s="296">
        <v>0</v>
      </c>
      <c r="AS206" s="299"/>
      <c r="AT206" s="296">
        <v>0</v>
      </c>
      <c r="AU206" s="299"/>
      <c r="AV206" s="300" t="s">
        <v>184</v>
      </c>
      <c r="AW206" s="299">
        <v>0</v>
      </c>
      <c r="AX206" s="265" t="str">
        <f t="shared" si="34"/>
        <v/>
      </c>
      <c r="AY206" s="265" t="str">
        <f t="shared" si="42"/>
        <v/>
      </c>
      <c r="AZ206" s="268" t="str">
        <f t="shared" si="35"/>
        <v/>
      </c>
    </row>
    <row r="207" spans="1:52" ht="13">
      <c r="A207" s="282">
        <v>105</v>
      </c>
      <c r="B207" s="283"/>
      <c r="C207" s="280"/>
      <c r="D207" s="283"/>
      <c r="E207" s="280"/>
      <c r="F207" s="282"/>
      <c r="G207" s="282"/>
      <c r="H207" s="284"/>
      <c r="I207" s="280"/>
      <c r="J207" s="284"/>
      <c r="L207" s="44">
        <f t="shared" si="30"/>
        <v>0</v>
      </c>
      <c r="M207" s="14"/>
      <c r="N207" s="14">
        <f t="shared" si="31"/>
        <v>0</v>
      </c>
      <c r="O207" s="32"/>
      <c r="P207" s="12">
        <f t="shared" si="32"/>
        <v>0</v>
      </c>
      <c r="Q207" s="12">
        <f t="shared" si="33"/>
        <v>0</v>
      </c>
      <c r="R207" s="29"/>
      <c r="S207" s="41">
        <f t="shared" si="27"/>
        <v>0</v>
      </c>
      <c r="U207" s="276" t="s">
        <v>49</v>
      </c>
      <c r="V207" s="280"/>
      <c r="W207" s="276" t="s">
        <v>50</v>
      </c>
      <c r="Y207" s="90"/>
      <c r="Z207" s="90"/>
      <c r="AA207" s="276">
        <v>0</v>
      </c>
      <c r="AB207" s="259" t="str">
        <f t="shared" si="41"/>
        <v/>
      </c>
      <c r="AC207" s="29"/>
      <c r="AD207" s="61">
        <f t="shared" si="44"/>
        <v>105</v>
      </c>
      <c r="AE207" s="290"/>
      <c r="AF207" s="291"/>
      <c r="AG207" s="290"/>
      <c r="AH207" s="6">
        <f t="shared" si="38"/>
        <v>0</v>
      </c>
      <c r="AI207" s="63">
        <f t="shared" si="39"/>
        <v>1</v>
      </c>
      <c r="AJ207" s="63">
        <f t="shared" si="40"/>
        <v>0</v>
      </c>
      <c r="AK207" s="80">
        <f t="shared" si="36"/>
        <v>0</v>
      </c>
      <c r="AL207" s="231">
        <f t="shared" si="43"/>
        <v>0</v>
      </c>
      <c r="AM207" s="81">
        <f t="shared" si="37"/>
        <v>0</v>
      </c>
      <c r="AN207" s="236">
        <f t="shared" si="28"/>
        <v>0</v>
      </c>
      <c r="AO207" s="237">
        <f t="shared" si="29"/>
        <v>0</v>
      </c>
      <c r="AP207" s="295">
        <v>0</v>
      </c>
      <c r="AQ207" s="271">
        <v>0</v>
      </c>
      <c r="AR207" s="296">
        <v>0</v>
      </c>
      <c r="AS207" s="299"/>
      <c r="AT207" s="296">
        <v>0</v>
      </c>
      <c r="AU207" s="299"/>
      <c r="AV207" s="300" t="s">
        <v>184</v>
      </c>
      <c r="AW207" s="299">
        <v>0</v>
      </c>
      <c r="AX207" s="265" t="str">
        <f t="shared" si="34"/>
        <v/>
      </c>
      <c r="AY207" s="265" t="str">
        <f t="shared" si="42"/>
        <v/>
      </c>
      <c r="AZ207" s="268" t="str">
        <f t="shared" si="35"/>
        <v/>
      </c>
    </row>
    <row r="208" spans="1:52" ht="13">
      <c r="A208" s="282">
        <v>106</v>
      </c>
      <c r="B208" s="283"/>
      <c r="C208" s="280"/>
      <c r="D208" s="283"/>
      <c r="E208" s="280"/>
      <c r="F208" s="282"/>
      <c r="G208" s="282"/>
      <c r="H208" s="284"/>
      <c r="I208" s="280"/>
      <c r="J208" s="284"/>
      <c r="L208" s="44">
        <f t="shared" si="30"/>
        <v>0</v>
      </c>
      <c r="M208" s="14"/>
      <c r="N208" s="14">
        <f t="shared" si="31"/>
        <v>0</v>
      </c>
      <c r="O208" s="32"/>
      <c r="P208" s="12">
        <f t="shared" si="32"/>
        <v>0</v>
      </c>
      <c r="Q208" s="12">
        <f t="shared" si="33"/>
        <v>0</v>
      </c>
      <c r="R208" s="29"/>
      <c r="S208" s="41">
        <f t="shared" si="27"/>
        <v>0</v>
      </c>
      <c r="U208" s="276" t="s">
        <v>49</v>
      </c>
      <c r="V208" s="280"/>
      <c r="W208" s="276" t="s">
        <v>50</v>
      </c>
      <c r="Y208" s="90"/>
      <c r="Z208" s="90"/>
      <c r="AA208" s="276">
        <v>0</v>
      </c>
      <c r="AB208" s="259" t="str">
        <f t="shared" si="41"/>
        <v/>
      </c>
      <c r="AC208" s="29"/>
      <c r="AD208" s="61">
        <f t="shared" si="44"/>
        <v>106</v>
      </c>
      <c r="AE208" s="290"/>
      <c r="AF208" s="291"/>
      <c r="AG208" s="290"/>
      <c r="AH208" s="6">
        <f t="shared" si="38"/>
        <v>0</v>
      </c>
      <c r="AI208" s="63">
        <f t="shared" si="39"/>
        <v>1</v>
      </c>
      <c r="AJ208" s="63">
        <f t="shared" si="40"/>
        <v>0</v>
      </c>
      <c r="AK208" s="80">
        <f t="shared" si="36"/>
        <v>0</v>
      </c>
      <c r="AL208" s="231">
        <f t="shared" si="43"/>
        <v>0</v>
      </c>
      <c r="AM208" s="81">
        <f t="shared" si="37"/>
        <v>0</v>
      </c>
      <c r="AN208" s="236">
        <f t="shared" si="28"/>
        <v>0</v>
      </c>
      <c r="AO208" s="237">
        <f t="shared" si="29"/>
        <v>0</v>
      </c>
      <c r="AP208" s="295">
        <v>0</v>
      </c>
      <c r="AQ208" s="271">
        <v>0</v>
      </c>
      <c r="AR208" s="296">
        <v>0</v>
      </c>
      <c r="AS208" s="299"/>
      <c r="AT208" s="296">
        <v>0</v>
      </c>
      <c r="AU208" s="299"/>
      <c r="AV208" s="300" t="s">
        <v>184</v>
      </c>
      <c r="AW208" s="299">
        <v>0</v>
      </c>
      <c r="AX208" s="265" t="str">
        <f t="shared" si="34"/>
        <v/>
      </c>
      <c r="AY208" s="265" t="str">
        <f t="shared" si="42"/>
        <v/>
      </c>
      <c r="AZ208" s="268" t="str">
        <f t="shared" si="35"/>
        <v/>
      </c>
    </row>
    <row r="209" spans="1:52" ht="13">
      <c r="A209" s="282">
        <v>107</v>
      </c>
      <c r="B209" s="283"/>
      <c r="C209" s="280"/>
      <c r="D209" s="283"/>
      <c r="E209" s="280"/>
      <c r="F209" s="282"/>
      <c r="G209" s="282"/>
      <c r="H209" s="284"/>
      <c r="I209" s="280"/>
      <c r="J209" s="284"/>
      <c r="L209" s="44">
        <f t="shared" si="30"/>
        <v>0</v>
      </c>
      <c r="M209" s="14"/>
      <c r="N209" s="14">
        <f t="shared" si="31"/>
        <v>0</v>
      </c>
      <c r="O209" s="32"/>
      <c r="P209" s="12">
        <f t="shared" si="32"/>
        <v>0</v>
      </c>
      <c r="Q209" s="12">
        <f t="shared" si="33"/>
        <v>0</v>
      </c>
      <c r="R209" s="29"/>
      <c r="S209" s="41">
        <f t="shared" si="27"/>
        <v>0</v>
      </c>
      <c r="U209" s="276" t="s">
        <v>49</v>
      </c>
      <c r="V209" s="280"/>
      <c r="W209" s="276" t="s">
        <v>50</v>
      </c>
      <c r="Y209" s="90"/>
      <c r="Z209" s="90"/>
      <c r="AA209" s="276">
        <v>0</v>
      </c>
      <c r="AB209" s="259" t="str">
        <f t="shared" si="41"/>
        <v/>
      </c>
      <c r="AC209" s="29"/>
      <c r="AD209" s="61">
        <f t="shared" si="44"/>
        <v>107</v>
      </c>
      <c r="AE209" s="290"/>
      <c r="AF209" s="291"/>
      <c r="AG209" s="290"/>
      <c r="AH209" s="6">
        <f t="shared" si="38"/>
        <v>0</v>
      </c>
      <c r="AI209" s="63">
        <f t="shared" si="39"/>
        <v>1</v>
      </c>
      <c r="AJ209" s="63">
        <f t="shared" si="40"/>
        <v>0</v>
      </c>
      <c r="AK209" s="80">
        <f t="shared" si="36"/>
        <v>0</v>
      </c>
      <c r="AL209" s="231">
        <f t="shared" si="43"/>
        <v>0</v>
      </c>
      <c r="AM209" s="81">
        <f t="shared" si="37"/>
        <v>0</v>
      </c>
      <c r="AN209" s="236">
        <f t="shared" si="28"/>
        <v>0</v>
      </c>
      <c r="AO209" s="237">
        <f t="shared" si="29"/>
        <v>0</v>
      </c>
      <c r="AP209" s="295">
        <v>0</v>
      </c>
      <c r="AQ209" s="271">
        <v>0</v>
      </c>
      <c r="AR209" s="296">
        <v>0</v>
      </c>
      <c r="AS209" s="299"/>
      <c r="AT209" s="296">
        <v>0</v>
      </c>
      <c r="AU209" s="299"/>
      <c r="AV209" s="300" t="s">
        <v>184</v>
      </c>
      <c r="AW209" s="299">
        <v>0</v>
      </c>
      <c r="AX209" s="265" t="str">
        <f t="shared" si="34"/>
        <v/>
      </c>
      <c r="AY209" s="265" t="str">
        <f t="shared" si="42"/>
        <v/>
      </c>
      <c r="AZ209" s="268" t="str">
        <f t="shared" si="35"/>
        <v/>
      </c>
    </row>
    <row r="210" spans="1:52" ht="13">
      <c r="A210" s="282">
        <v>108</v>
      </c>
      <c r="B210" s="283"/>
      <c r="C210" s="280"/>
      <c r="D210" s="283"/>
      <c r="E210" s="280"/>
      <c r="F210" s="282"/>
      <c r="G210" s="282"/>
      <c r="H210" s="284"/>
      <c r="I210" s="280"/>
      <c r="J210" s="284"/>
      <c r="L210" s="44">
        <f t="shared" si="30"/>
        <v>0</v>
      </c>
      <c r="M210" s="14"/>
      <c r="N210" s="14">
        <f t="shared" si="31"/>
        <v>0</v>
      </c>
      <c r="O210" s="32"/>
      <c r="P210" s="12">
        <f t="shared" si="32"/>
        <v>0</v>
      </c>
      <c r="Q210" s="12">
        <f t="shared" si="33"/>
        <v>0</v>
      </c>
      <c r="R210" s="29"/>
      <c r="S210" s="41">
        <f t="shared" si="27"/>
        <v>0</v>
      </c>
      <c r="U210" s="276" t="s">
        <v>49</v>
      </c>
      <c r="V210" s="280"/>
      <c r="W210" s="276" t="s">
        <v>50</v>
      </c>
      <c r="Y210" s="90"/>
      <c r="Z210" s="90"/>
      <c r="AA210" s="276">
        <v>0</v>
      </c>
      <c r="AB210" s="259" t="str">
        <f t="shared" si="41"/>
        <v/>
      </c>
      <c r="AC210" s="29"/>
      <c r="AD210" s="61">
        <f t="shared" si="44"/>
        <v>108</v>
      </c>
      <c r="AE210" s="290"/>
      <c r="AF210" s="291"/>
      <c r="AG210" s="290"/>
      <c r="AH210" s="6">
        <f t="shared" si="38"/>
        <v>0</v>
      </c>
      <c r="AI210" s="63">
        <f t="shared" si="39"/>
        <v>1</v>
      </c>
      <c r="AJ210" s="63">
        <f t="shared" si="40"/>
        <v>0</v>
      </c>
      <c r="AK210" s="80">
        <f t="shared" si="36"/>
        <v>0</v>
      </c>
      <c r="AL210" s="231">
        <f t="shared" si="43"/>
        <v>0</v>
      </c>
      <c r="AM210" s="81">
        <f t="shared" si="37"/>
        <v>0</v>
      </c>
      <c r="AN210" s="236">
        <f t="shared" si="28"/>
        <v>0</v>
      </c>
      <c r="AO210" s="237">
        <f t="shared" si="29"/>
        <v>0</v>
      </c>
      <c r="AP210" s="295">
        <v>0</v>
      </c>
      <c r="AQ210" s="271">
        <v>0</v>
      </c>
      <c r="AR210" s="296">
        <v>0</v>
      </c>
      <c r="AS210" s="299"/>
      <c r="AT210" s="296">
        <v>0</v>
      </c>
      <c r="AU210" s="299"/>
      <c r="AV210" s="300" t="s">
        <v>184</v>
      </c>
      <c r="AW210" s="299">
        <v>0</v>
      </c>
      <c r="AX210" s="265" t="str">
        <f t="shared" si="34"/>
        <v/>
      </c>
      <c r="AY210" s="265" t="str">
        <f t="shared" si="42"/>
        <v/>
      </c>
      <c r="AZ210" s="268" t="str">
        <f t="shared" si="35"/>
        <v/>
      </c>
    </row>
    <row r="211" spans="1:52" ht="13">
      <c r="A211" s="282">
        <v>109</v>
      </c>
      <c r="B211" s="283"/>
      <c r="C211" s="280"/>
      <c r="D211" s="283"/>
      <c r="E211" s="280"/>
      <c r="F211" s="282"/>
      <c r="G211" s="282"/>
      <c r="H211" s="284"/>
      <c r="I211" s="280"/>
      <c r="J211" s="284"/>
      <c r="L211" s="44">
        <f t="shared" si="30"/>
        <v>0</v>
      </c>
      <c r="M211" s="14"/>
      <c r="N211" s="14">
        <f t="shared" si="31"/>
        <v>0</v>
      </c>
      <c r="O211" s="32"/>
      <c r="P211" s="12">
        <f t="shared" si="32"/>
        <v>0</v>
      </c>
      <c r="Q211" s="12">
        <f t="shared" si="33"/>
        <v>0</v>
      </c>
      <c r="R211" s="29"/>
      <c r="S211" s="41">
        <f t="shared" si="27"/>
        <v>0</v>
      </c>
      <c r="U211" s="276" t="s">
        <v>49</v>
      </c>
      <c r="V211" s="280"/>
      <c r="W211" s="276" t="s">
        <v>50</v>
      </c>
      <c r="Y211" s="90"/>
      <c r="Z211" s="90"/>
      <c r="AA211" s="276">
        <v>0</v>
      </c>
      <c r="AB211" s="259" t="str">
        <f t="shared" si="41"/>
        <v/>
      </c>
      <c r="AC211" s="29"/>
      <c r="AD211" s="61">
        <f t="shared" si="44"/>
        <v>109</v>
      </c>
      <c r="AE211" s="290"/>
      <c r="AF211" s="291"/>
      <c r="AG211" s="290"/>
      <c r="AH211" s="6">
        <f t="shared" si="38"/>
        <v>0</v>
      </c>
      <c r="AI211" s="63">
        <f t="shared" si="39"/>
        <v>1</v>
      </c>
      <c r="AJ211" s="63">
        <f t="shared" si="40"/>
        <v>0</v>
      </c>
      <c r="AK211" s="80">
        <f t="shared" si="36"/>
        <v>0</v>
      </c>
      <c r="AL211" s="231">
        <f t="shared" si="43"/>
        <v>0</v>
      </c>
      <c r="AM211" s="81">
        <f t="shared" si="37"/>
        <v>0</v>
      </c>
      <c r="AN211" s="236">
        <f t="shared" si="28"/>
        <v>0</v>
      </c>
      <c r="AO211" s="237">
        <f t="shared" si="29"/>
        <v>0</v>
      </c>
      <c r="AP211" s="295">
        <v>0</v>
      </c>
      <c r="AQ211" s="271">
        <v>0</v>
      </c>
      <c r="AR211" s="296">
        <v>0</v>
      </c>
      <c r="AS211" s="299"/>
      <c r="AT211" s="296">
        <v>0</v>
      </c>
      <c r="AU211" s="299"/>
      <c r="AV211" s="300" t="s">
        <v>184</v>
      </c>
      <c r="AW211" s="299">
        <v>0</v>
      </c>
      <c r="AX211" s="265" t="str">
        <f t="shared" si="34"/>
        <v/>
      </c>
      <c r="AY211" s="265" t="str">
        <f t="shared" si="42"/>
        <v/>
      </c>
      <c r="AZ211" s="268" t="str">
        <f t="shared" si="35"/>
        <v/>
      </c>
    </row>
    <row r="212" spans="1:52" ht="13">
      <c r="A212" s="282">
        <v>110</v>
      </c>
      <c r="B212" s="283"/>
      <c r="C212" s="280"/>
      <c r="D212" s="283"/>
      <c r="E212" s="280"/>
      <c r="F212" s="282"/>
      <c r="G212" s="282"/>
      <c r="H212" s="284"/>
      <c r="I212" s="280"/>
      <c r="J212" s="284"/>
      <c r="L212" s="44">
        <f t="shared" si="30"/>
        <v>0</v>
      </c>
      <c r="M212" s="14"/>
      <c r="N212" s="14">
        <f t="shared" si="31"/>
        <v>0</v>
      </c>
      <c r="O212" s="32"/>
      <c r="P212" s="12">
        <f t="shared" si="32"/>
        <v>0</v>
      </c>
      <c r="Q212" s="12">
        <f t="shared" si="33"/>
        <v>0</v>
      </c>
      <c r="R212" s="29"/>
      <c r="S212" s="41">
        <f t="shared" si="27"/>
        <v>0</v>
      </c>
      <c r="U212" s="276" t="s">
        <v>49</v>
      </c>
      <c r="V212" s="280"/>
      <c r="W212" s="276" t="s">
        <v>50</v>
      </c>
      <c r="Y212" s="90"/>
      <c r="Z212" s="90"/>
      <c r="AA212" s="276">
        <v>0</v>
      </c>
      <c r="AB212" s="259" t="str">
        <f t="shared" si="41"/>
        <v/>
      </c>
      <c r="AC212" s="29"/>
      <c r="AD212" s="61">
        <f t="shared" si="44"/>
        <v>110</v>
      </c>
      <c r="AE212" s="290"/>
      <c r="AF212" s="291"/>
      <c r="AG212" s="290"/>
      <c r="AH212" s="6">
        <f t="shared" si="38"/>
        <v>0</v>
      </c>
      <c r="AI212" s="63">
        <f t="shared" si="39"/>
        <v>1</v>
      </c>
      <c r="AJ212" s="63">
        <f t="shared" si="40"/>
        <v>0</v>
      </c>
      <c r="AK212" s="80">
        <f t="shared" si="36"/>
        <v>0</v>
      </c>
      <c r="AL212" s="231">
        <f t="shared" si="43"/>
        <v>0</v>
      </c>
      <c r="AM212" s="81">
        <f t="shared" si="37"/>
        <v>0</v>
      </c>
      <c r="AN212" s="236">
        <f t="shared" si="28"/>
        <v>0</v>
      </c>
      <c r="AO212" s="237">
        <f t="shared" si="29"/>
        <v>0</v>
      </c>
      <c r="AP212" s="295">
        <v>0</v>
      </c>
      <c r="AQ212" s="271">
        <v>0</v>
      </c>
      <c r="AR212" s="296">
        <v>0</v>
      </c>
      <c r="AS212" s="299"/>
      <c r="AT212" s="296">
        <v>0</v>
      </c>
      <c r="AU212" s="299"/>
      <c r="AV212" s="300" t="s">
        <v>184</v>
      </c>
      <c r="AW212" s="299">
        <v>0</v>
      </c>
      <c r="AX212" s="265" t="str">
        <f t="shared" si="34"/>
        <v/>
      </c>
      <c r="AY212" s="265" t="str">
        <f t="shared" si="42"/>
        <v/>
      </c>
      <c r="AZ212" s="268" t="str">
        <f t="shared" si="35"/>
        <v/>
      </c>
    </row>
    <row r="213" spans="1:52" ht="13">
      <c r="A213" s="282">
        <v>111</v>
      </c>
      <c r="B213" s="283"/>
      <c r="C213" s="280"/>
      <c r="D213" s="283"/>
      <c r="E213" s="280"/>
      <c r="F213" s="282"/>
      <c r="G213" s="282"/>
      <c r="H213" s="284"/>
      <c r="I213" s="280"/>
      <c r="J213" s="284"/>
      <c r="L213" s="44">
        <f t="shared" si="30"/>
        <v>0</v>
      </c>
      <c r="M213" s="14"/>
      <c r="N213" s="14">
        <f t="shared" si="31"/>
        <v>0</v>
      </c>
      <c r="O213" s="32"/>
      <c r="P213" s="12">
        <f t="shared" si="32"/>
        <v>0</v>
      </c>
      <c r="Q213" s="12">
        <f t="shared" si="33"/>
        <v>0</v>
      </c>
      <c r="R213" s="29"/>
      <c r="S213" s="41">
        <f t="shared" si="27"/>
        <v>0</v>
      </c>
      <c r="U213" s="276" t="s">
        <v>49</v>
      </c>
      <c r="V213" s="280"/>
      <c r="W213" s="276" t="s">
        <v>50</v>
      </c>
      <c r="Y213" s="90"/>
      <c r="Z213" s="90"/>
      <c r="AA213" s="276">
        <v>0</v>
      </c>
      <c r="AB213" s="259" t="str">
        <f t="shared" si="41"/>
        <v/>
      </c>
      <c r="AC213" s="29"/>
      <c r="AD213" s="61">
        <f t="shared" si="44"/>
        <v>111</v>
      </c>
      <c r="AE213" s="290"/>
      <c r="AF213" s="291"/>
      <c r="AG213" s="290"/>
      <c r="AH213" s="6">
        <f t="shared" si="38"/>
        <v>0</v>
      </c>
      <c r="AI213" s="63">
        <f t="shared" si="39"/>
        <v>1</v>
      </c>
      <c r="AJ213" s="63">
        <f t="shared" si="40"/>
        <v>0</v>
      </c>
      <c r="AK213" s="80">
        <f t="shared" si="36"/>
        <v>0</v>
      </c>
      <c r="AL213" s="231">
        <f t="shared" si="43"/>
        <v>0</v>
      </c>
      <c r="AM213" s="81">
        <f t="shared" si="37"/>
        <v>0</v>
      </c>
      <c r="AN213" s="236">
        <f t="shared" si="28"/>
        <v>0</v>
      </c>
      <c r="AO213" s="237">
        <f t="shared" si="29"/>
        <v>0</v>
      </c>
      <c r="AP213" s="295">
        <v>0</v>
      </c>
      <c r="AQ213" s="271">
        <v>0</v>
      </c>
      <c r="AR213" s="296">
        <v>0</v>
      </c>
      <c r="AS213" s="299"/>
      <c r="AT213" s="296">
        <v>0</v>
      </c>
      <c r="AU213" s="299"/>
      <c r="AV213" s="300" t="s">
        <v>184</v>
      </c>
      <c r="AW213" s="299">
        <v>0</v>
      </c>
      <c r="AX213" s="265" t="str">
        <f t="shared" si="34"/>
        <v/>
      </c>
      <c r="AY213" s="265" t="str">
        <f t="shared" si="42"/>
        <v/>
      </c>
      <c r="AZ213" s="268" t="str">
        <f t="shared" si="35"/>
        <v/>
      </c>
    </row>
    <row r="214" spans="1:52" ht="13">
      <c r="A214" s="282">
        <v>112</v>
      </c>
      <c r="B214" s="283"/>
      <c r="C214" s="280"/>
      <c r="D214" s="283"/>
      <c r="E214" s="280"/>
      <c r="F214" s="282"/>
      <c r="G214" s="282"/>
      <c r="H214" s="284"/>
      <c r="I214" s="280"/>
      <c r="J214" s="284"/>
      <c r="L214" s="44">
        <f t="shared" si="30"/>
        <v>0</v>
      </c>
      <c r="M214" s="14"/>
      <c r="N214" s="14">
        <f t="shared" si="31"/>
        <v>0</v>
      </c>
      <c r="O214" s="32"/>
      <c r="P214" s="12">
        <f t="shared" si="32"/>
        <v>0</v>
      </c>
      <c r="Q214" s="12">
        <f t="shared" si="33"/>
        <v>0</v>
      </c>
      <c r="R214" s="29"/>
      <c r="S214" s="41">
        <f t="shared" si="27"/>
        <v>0</v>
      </c>
      <c r="U214" s="276" t="s">
        <v>49</v>
      </c>
      <c r="V214" s="280"/>
      <c r="W214" s="276" t="s">
        <v>50</v>
      </c>
      <c r="Y214" s="90"/>
      <c r="Z214" s="90"/>
      <c r="AA214" s="276">
        <v>0</v>
      </c>
      <c r="AB214" s="259" t="str">
        <f t="shared" si="41"/>
        <v/>
      </c>
      <c r="AC214" s="29"/>
      <c r="AD214" s="61">
        <f t="shared" si="44"/>
        <v>112</v>
      </c>
      <c r="AE214" s="290"/>
      <c r="AF214" s="291"/>
      <c r="AG214" s="290"/>
      <c r="AH214" s="6">
        <f t="shared" si="38"/>
        <v>0</v>
      </c>
      <c r="AI214" s="63">
        <f t="shared" si="39"/>
        <v>1</v>
      </c>
      <c r="AJ214" s="63">
        <f t="shared" si="40"/>
        <v>0</v>
      </c>
      <c r="AK214" s="80">
        <f t="shared" si="36"/>
        <v>0</v>
      </c>
      <c r="AL214" s="231">
        <f t="shared" si="43"/>
        <v>0</v>
      </c>
      <c r="AM214" s="81">
        <f t="shared" si="37"/>
        <v>0</v>
      </c>
      <c r="AN214" s="236">
        <f t="shared" si="28"/>
        <v>0</v>
      </c>
      <c r="AO214" s="237">
        <f t="shared" si="29"/>
        <v>0</v>
      </c>
      <c r="AP214" s="295">
        <v>0</v>
      </c>
      <c r="AQ214" s="271">
        <v>0</v>
      </c>
      <c r="AR214" s="296">
        <v>0</v>
      </c>
      <c r="AS214" s="299"/>
      <c r="AT214" s="296">
        <v>0</v>
      </c>
      <c r="AU214" s="299"/>
      <c r="AV214" s="300" t="s">
        <v>184</v>
      </c>
      <c r="AW214" s="299">
        <v>0</v>
      </c>
      <c r="AX214" s="265" t="str">
        <f t="shared" si="34"/>
        <v/>
      </c>
      <c r="AY214" s="265" t="str">
        <f t="shared" si="42"/>
        <v/>
      </c>
      <c r="AZ214" s="268" t="str">
        <f t="shared" si="35"/>
        <v/>
      </c>
    </row>
    <row r="215" spans="1:52" ht="13">
      <c r="A215" s="282">
        <v>113</v>
      </c>
      <c r="B215" s="283"/>
      <c r="C215" s="280"/>
      <c r="D215" s="283"/>
      <c r="E215" s="280"/>
      <c r="F215" s="282"/>
      <c r="G215" s="282"/>
      <c r="H215" s="284"/>
      <c r="I215" s="280"/>
      <c r="J215" s="284"/>
      <c r="L215" s="44">
        <f t="shared" si="30"/>
        <v>0</v>
      </c>
      <c r="M215" s="14"/>
      <c r="N215" s="14">
        <f t="shared" si="31"/>
        <v>0</v>
      </c>
      <c r="O215" s="32"/>
      <c r="P215" s="12">
        <f t="shared" si="32"/>
        <v>0</v>
      </c>
      <c r="Q215" s="12">
        <f t="shared" si="33"/>
        <v>0</v>
      </c>
      <c r="R215" s="29"/>
      <c r="S215" s="41">
        <f t="shared" si="27"/>
        <v>0</v>
      </c>
      <c r="U215" s="276" t="s">
        <v>49</v>
      </c>
      <c r="V215" s="280"/>
      <c r="W215" s="276" t="s">
        <v>50</v>
      </c>
      <c r="Y215" s="90"/>
      <c r="Z215" s="90"/>
      <c r="AA215" s="276">
        <v>0</v>
      </c>
      <c r="AB215" s="259" t="str">
        <f t="shared" si="41"/>
        <v/>
      </c>
      <c r="AC215" s="29"/>
      <c r="AD215" s="61">
        <f t="shared" si="44"/>
        <v>113</v>
      </c>
      <c r="AE215" s="290"/>
      <c r="AF215" s="291"/>
      <c r="AG215" s="290"/>
      <c r="AH215" s="6">
        <f t="shared" si="38"/>
        <v>0</v>
      </c>
      <c r="AI215" s="63">
        <f t="shared" si="39"/>
        <v>1</v>
      </c>
      <c r="AJ215" s="63">
        <f t="shared" si="40"/>
        <v>0</v>
      </c>
      <c r="AK215" s="80">
        <f t="shared" si="36"/>
        <v>0</v>
      </c>
      <c r="AL215" s="231">
        <f t="shared" si="43"/>
        <v>0</v>
      </c>
      <c r="AM215" s="81">
        <f t="shared" si="37"/>
        <v>0</v>
      </c>
      <c r="AN215" s="236">
        <f t="shared" si="28"/>
        <v>0</v>
      </c>
      <c r="AO215" s="237">
        <f t="shared" si="29"/>
        <v>0</v>
      </c>
      <c r="AP215" s="295">
        <v>0</v>
      </c>
      <c r="AQ215" s="271">
        <v>0</v>
      </c>
      <c r="AR215" s="296">
        <v>0</v>
      </c>
      <c r="AS215" s="299"/>
      <c r="AT215" s="296">
        <v>0</v>
      </c>
      <c r="AU215" s="299"/>
      <c r="AV215" s="300" t="s">
        <v>184</v>
      </c>
      <c r="AW215" s="299">
        <v>0</v>
      </c>
      <c r="AX215" s="265" t="str">
        <f t="shared" si="34"/>
        <v/>
      </c>
      <c r="AY215" s="265" t="str">
        <f t="shared" si="42"/>
        <v/>
      </c>
      <c r="AZ215" s="268" t="str">
        <f t="shared" si="35"/>
        <v/>
      </c>
    </row>
    <row r="216" spans="1:52" ht="13">
      <c r="A216" s="282">
        <v>114</v>
      </c>
      <c r="B216" s="283"/>
      <c r="C216" s="280"/>
      <c r="D216" s="283"/>
      <c r="E216" s="280"/>
      <c r="F216" s="282"/>
      <c r="G216" s="282"/>
      <c r="H216" s="284"/>
      <c r="I216" s="280"/>
      <c r="J216" s="284"/>
      <c r="L216" s="44">
        <f t="shared" si="30"/>
        <v>0</v>
      </c>
      <c r="M216" s="14"/>
      <c r="N216" s="14">
        <f t="shared" si="31"/>
        <v>0</v>
      </c>
      <c r="O216" s="32"/>
      <c r="P216" s="12">
        <f t="shared" si="32"/>
        <v>0</v>
      </c>
      <c r="Q216" s="12">
        <f t="shared" si="33"/>
        <v>0</v>
      </c>
      <c r="R216" s="29"/>
      <c r="S216" s="41">
        <f t="shared" si="27"/>
        <v>0</v>
      </c>
      <c r="U216" s="276" t="s">
        <v>49</v>
      </c>
      <c r="V216" s="280"/>
      <c r="W216" s="276" t="s">
        <v>50</v>
      </c>
      <c r="Y216" s="90"/>
      <c r="Z216" s="90"/>
      <c r="AA216" s="276">
        <v>0</v>
      </c>
      <c r="AB216" s="259" t="str">
        <f t="shared" si="41"/>
        <v/>
      </c>
      <c r="AC216" s="29"/>
      <c r="AD216" s="61">
        <f t="shared" si="44"/>
        <v>114</v>
      </c>
      <c r="AE216" s="290"/>
      <c r="AF216" s="291"/>
      <c r="AG216" s="290"/>
      <c r="AH216" s="6">
        <f t="shared" si="38"/>
        <v>0</v>
      </c>
      <c r="AI216" s="63">
        <f t="shared" si="39"/>
        <v>1</v>
      </c>
      <c r="AJ216" s="63">
        <f t="shared" si="40"/>
        <v>0</v>
      </c>
      <c r="AK216" s="80">
        <f t="shared" si="36"/>
        <v>0</v>
      </c>
      <c r="AL216" s="231">
        <f t="shared" si="43"/>
        <v>0</v>
      </c>
      <c r="AM216" s="81">
        <f t="shared" si="37"/>
        <v>0</v>
      </c>
      <c r="AN216" s="236">
        <f t="shared" si="28"/>
        <v>0</v>
      </c>
      <c r="AO216" s="237">
        <f t="shared" si="29"/>
        <v>0</v>
      </c>
      <c r="AP216" s="295">
        <v>0</v>
      </c>
      <c r="AQ216" s="271">
        <v>0</v>
      </c>
      <c r="AR216" s="296">
        <v>0</v>
      </c>
      <c r="AS216" s="299"/>
      <c r="AT216" s="296">
        <v>0</v>
      </c>
      <c r="AU216" s="299"/>
      <c r="AV216" s="300" t="s">
        <v>184</v>
      </c>
      <c r="AW216" s="299">
        <v>0</v>
      </c>
      <c r="AX216" s="265" t="str">
        <f t="shared" si="34"/>
        <v/>
      </c>
      <c r="AY216" s="265" t="str">
        <f t="shared" si="42"/>
        <v/>
      </c>
      <c r="AZ216" s="268" t="str">
        <f t="shared" si="35"/>
        <v/>
      </c>
    </row>
    <row r="217" spans="1:52" ht="13">
      <c r="A217" s="282">
        <v>115</v>
      </c>
      <c r="B217" s="283"/>
      <c r="C217" s="280"/>
      <c r="D217" s="283"/>
      <c r="E217" s="280"/>
      <c r="F217" s="282"/>
      <c r="G217" s="282"/>
      <c r="H217" s="284"/>
      <c r="I217" s="280"/>
      <c r="J217" s="284"/>
      <c r="L217" s="44">
        <f t="shared" si="30"/>
        <v>0</v>
      </c>
      <c r="M217" s="14"/>
      <c r="N217" s="14">
        <f t="shared" si="31"/>
        <v>0</v>
      </c>
      <c r="O217" s="32"/>
      <c r="P217" s="12">
        <f t="shared" si="32"/>
        <v>0</v>
      </c>
      <c r="Q217" s="12">
        <f t="shared" si="33"/>
        <v>0</v>
      </c>
      <c r="R217" s="29"/>
      <c r="S217" s="41">
        <f t="shared" si="27"/>
        <v>0</v>
      </c>
      <c r="U217" s="276" t="s">
        <v>49</v>
      </c>
      <c r="V217" s="280"/>
      <c r="W217" s="276" t="s">
        <v>50</v>
      </c>
      <c r="Y217" s="90"/>
      <c r="Z217" s="90"/>
      <c r="AA217" s="276">
        <v>0</v>
      </c>
      <c r="AB217" s="259" t="str">
        <f t="shared" si="41"/>
        <v/>
      </c>
      <c r="AC217" s="29"/>
      <c r="AD217" s="61">
        <f t="shared" si="44"/>
        <v>115</v>
      </c>
      <c r="AE217" s="290"/>
      <c r="AF217" s="291"/>
      <c r="AG217" s="290"/>
      <c r="AH217" s="6">
        <f t="shared" si="38"/>
        <v>0</v>
      </c>
      <c r="AI217" s="63">
        <f t="shared" si="39"/>
        <v>1</v>
      </c>
      <c r="AJ217" s="63">
        <f t="shared" si="40"/>
        <v>0</v>
      </c>
      <c r="AK217" s="80">
        <f t="shared" si="36"/>
        <v>0</v>
      </c>
      <c r="AL217" s="231">
        <f t="shared" si="43"/>
        <v>0</v>
      </c>
      <c r="AM217" s="81">
        <f t="shared" si="37"/>
        <v>0</v>
      </c>
      <c r="AN217" s="236">
        <f t="shared" si="28"/>
        <v>0</v>
      </c>
      <c r="AO217" s="237">
        <f t="shared" si="29"/>
        <v>0</v>
      </c>
      <c r="AP217" s="295">
        <v>0</v>
      </c>
      <c r="AQ217" s="271">
        <v>0</v>
      </c>
      <c r="AR217" s="296">
        <v>0</v>
      </c>
      <c r="AS217" s="299"/>
      <c r="AT217" s="296">
        <v>0</v>
      </c>
      <c r="AU217" s="299"/>
      <c r="AV217" s="300" t="s">
        <v>184</v>
      </c>
      <c r="AW217" s="299">
        <v>0</v>
      </c>
      <c r="AX217" s="265" t="str">
        <f t="shared" si="34"/>
        <v/>
      </c>
      <c r="AY217" s="265" t="str">
        <f t="shared" si="42"/>
        <v/>
      </c>
      <c r="AZ217" s="268" t="str">
        <f t="shared" si="35"/>
        <v/>
      </c>
    </row>
    <row r="218" spans="1:52" ht="13">
      <c r="A218" s="282">
        <v>116</v>
      </c>
      <c r="B218" s="283"/>
      <c r="C218" s="280"/>
      <c r="D218" s="283"/>
      <c r="E218" s="280"/>
      <c r="F218" s="282"/>
      <c r="G218" s="282"/>
      <c r="H218" s="284"/>
      <c r="I218" s="280"/>
      <c r="J218" s="284"/>
      <c r="L218" s="44">
        <f t="shared" si="30"/>
        <v>0</v>
      </c>
      <c r="M218" s="14"/>
      <c r="N218" s="14">
        <f t="shared" si="31"/>
        <v>0</v>
      </c>
      <c r="O218" s="32"/>
      <c r="P218" s="12">
        <f t="shared" si="32"/>
        <v>0</v>
      </c>
      <c r="Q218" s="12">
        <f t="shared" si="33"/>
        <v>0</v>
      </c>
      <c r="R218" s="29"/>
      <c r="S218" s="41">
        <f t="shared" si="27"/>
        <v>0</v>
      </c>
      <c r="U218" s="276" t="s">
        <v>49</v>
      </c>
      <c r="V218" s="280"/>
      <c r="W218" s="276" t="s">
        <v>50</v>
      </c>
      <c r="Y218" s="90"/>
      <c r="Z218" s="90"/>
      <c r="AA218" s="276">
        <v>0</v>
      </c>
      <c r="AB218" s="259" t="str">
        <f t="shared" si="41"/>
        <v/>
      </c>
      <c r="AC218" s="29"/>
      <c r="AD218" s="61">
        <f t="shared" si="44"/>
        <v>116</v>
      </c>
      <c r="AE218" s="290"/>
      <c r="AF218" s="291"/>
      <c r="AG218" s="290"/>
      <c r="AH218" s="6">
        <f t="shared" si="38"/>
        <v>0</v>
      </c>
      <c r="AI218" s="63">
        <f t="shared" si="39"/>
        <v>1</v>
      </c>
      <c r="AJ218" s="63">
        <f t="shared" si="40"/>
        <v>0</v>
      </c>
      <c r="AK218" s="80">
        <f t="shared" si="36"/>
        <v>0</v>
      </c>
      <c r="AL218" s="231">
        <f t="shared" si="43"/>
        <v>0</v>
      </c>
      <c r="AM218" s="81">
        <f t="shared" si="37"/>
        <v>0</v>
      </c>
      <c r="AN218" s="236">
        <f t="shared" si="28"/>
        <v>0</v>
      </c>
      <c r="AO218" s="237">
        <f t="shared" si="29"/>
        <v>0</v>
      </c>
      <c r="AP218" s="295">
        <v>0</v>
      </c>
      <c r="AQ218" s="271">
        <v>0</v>
      </c>
      <c r="AR218" s="296">
        <v>0</v>
      </c>
      <c r="AS218" s="299"/>
      <c r="AT218" s="296">
        <v>0</v>
      </c>
      <c r="AU218" s="299"/>
      <c r="AV218" s="300" t="s">
        <v>184</v>
      </c>
      <c r="AW218" s="299">
        <v>0</v>
      </c>
      <c r="AX218" s="265" t="str">
        <f t="shared" si="34"/>
        <v/>
      </c>
      <c r="AY218" s="265" t="str">
        <f t="shared" si="42"/>
        <v/>
      </c>
      <c r="AZ218" s="268" t="str">
        <f t="shared" si="35"/>
        <v/>
      </c>
    </row>
    <row r="219" spans="1:52" ht="13">
      <c r="A219" s="282">
        <v>117</v>
      </c>
      <c r="B219" s="283"/>
      <c r="C219" s="280"/>
      <c r="D219" s="283"/>
      <c r="E219" s="280"/>
      <c r="F219" s="282"/>
      <c r="G219" s="282"/>
      <c r="H219" s="284"/>
      <c r="I219" s="280"/>
      <c r="J219" s="284"/>
      <c r="L219" s="44">
        <f t="shared" si="30"/>
        <v>0</v>
      </c>
      <c r="M219" s="14"/>
      <c r="N219" s="14">
        <f t="shared" si="31"/>
        <v>0</v>
      </c>
      <c r="O219" s="32"/>
      <c r="P219" s="12">
        <f t="shared" si="32"/>
        <v>0</v>
      </c>
      <c r="Q219" s="12">
        <f t="shared" si="33"/>
        <v>0</v>
      </c>
      <c r="R219" s="29"/>
      <c r="S219" s="41">
        <f t="shared" si="27"/>
        <v>0</v>
      </c>
      <c r="U219" s="276" t="s">
        <v>49</v>
      </c>
      <c r="V219" s="280"/>
      <c r="W219" s="276" t="s">
        <v>50</v>
      </c>
      <c r="Y219" s="90"/>
      <c r="Z219" s="90"/>
      <c r="AA219" s="276">
        <v>0</v>
      </c>
      <c r="AB219" s="259" t="str">
        <f t="shared" si="41"/>
        <v/>
      </c>
      <c r="AC219" s="29"/>
      <c r="AD219" s="61">
        <f t="shared" si="44"/>
        <v>117</v>
      </c>
      <c r="AE219" s="290"/>
      <c r="AF219" s="291"/>
      <c r="AG219" s="290"/>
      <c r="AH219" s="6">
        <f t="shared" si="38"/>
        <v>0</v>
      </c>
      <c r="AI219" s="63">
        <f t="shared" si="39"/>
        <v>1</v>
      </c>
      <c r="AJ219" s="63">
        <f t="shared" si="40"/>
        <v>0</v>
      </c>
      <c r="AK219" s="80">
        <f t="shared" si="36"/>
        <v>0</v>
      </c>
      <c r="AL219" s="231">
        <f t="shared" si="43"/>
        <v>0</v>
      </c>
      <c r="AM219" s="81">
        <f t="shared" si="37"/>
        <v>0</v>
      </c>
      <c r="AN219" s="236">
        <f t="shared" si="28"/>
        <v>0</v>
      </c>
      <c r="AO219" s="237">
        <f t="shared" si="29"/>
        <v>0</v>
      </c>
      <c r="AP219" s="295">
        <v>0</v>
      </c>
      <c r="AQ219" s="271">
        <v>0</v>
      </c>
      <c r="AR219" s="296">
        <v>0</v>
      </c>
      <c r="AS219" s="299"/>
      <c r="AT219" s="296">
        <v>0</v>
      </c>
      <c r="AU219" s="299"/>
      <c r="AV219" s="300" t="s">
        <v>184</v>
      </c>
      <c r="AW219" s="299">
        <v>0</v>
      </c>
      <c r="AX219" s="265" t="str">
        <f t="shared" si="34"/>
        <v/>
      </c>
      <c r="AY219" s="265" t="str">
        <f t="shared" si="42"/>
        <v/>
      </c>
      <c r="AZ219" s="268" t="str">
        <f t="shared" si="35"/>
        <v/>
      </c>
    </row>
    <row r="220" spans="1:52" ht="13">
      <c r="A220" s="282">
        <v>118</v>
      </c>
      <c r="B220" s="283"/>
      <c r="C220" s="280"/>
      <c r="D220" s="283"/>
      <c r="E220" s="280"/>
      <c r="F220" s="282"/>
      <c r="G220" s="282"/>
      <c r="H220" s="284"/>
      <c r="I220" s="280"/>
      <c r="J220" s="284"/>
      <c r="L220" s="44">
        <f t="shared" si="30"/>
        <v>0</v>
      </c>
      <c r="M220" s="14"/>
      <c r="N220" s="14">
        <f t="shared" si="31"/>
        <v>0</v>
      </c>
      <c r="O220" s="32"/>
      <c r="P220" s="12">
        <f t="shared" si="32"/>
        <v>0</v>
      </c>
      <c r="Q220" s="12">
        <f t="shared" si="33"/>
        <v>0</v>
      </c>
      <c r="R220" s="29"/>
      <c r="S220" s="41">
        <f t="shared" si="27"/>
        <v>0</v>
      </c>
      <c r="U220" s="276" t="s">
        <v>49</v>
      </c>
      <c r="V220" s="280"/>
      <c r="W220" s="276" t="s">
        <v>50</v>
      </c>
      <c r="Y220" s="90"/>
      <c r="Z220" s="90"/>
      <c r="AA220" s="276">
        <v>0</v>
      </c>
      <c r="AB220" s="259" t="str">
        <f t="shared" si="41"/>
        <v/>
      </c>
      <c r="AC220" s="29"/>
      <c r="AD220" s="61">
        <f t="shared" si="44"/>
        <v>118</v>
      </c>
      <c r="AE220" s="290"/>
      <c r="AF220" s="291"/>
      <c r="AG220" s="290"/>
      <c r="AH220" s="6">
        <f t="shared" si="38"/>
        <v>0</v>
      </c>
      <c r="AI220" s="63">
        <f t="shared" si="39"/>
        <v>1</v>
      </c>
      <c r="AJ220" s="63">
        <f t="shared" si="40"/>
        <v>0</v>
      </c>
      <c r="AK220" s="80">
        <f t="shared" si="36"/>
        <v>0</v>
      </c>
      <c r="AL220" s="231">
        <f t="shared" si="43"/>
        <v>0</v>
      </c>
      <c r="AM220" s="81">
        <f t="shared" si="37"/>
        <v>0</v>
      </c>
      <c r="AN220" s="236">
        <f t="shared" si="28"/>
        <v>0</v>
      </c>
      <c r="AO220" s="237">
        <f t="shared" si="29"/>
        <v>0</v>
      </c>
      <c r="AP220" s="295">
        <v>0</v>
      </c>
      <c r="AQ220" s="271">
        <v>0</v>
      </c>
      <c r="AR220" s="296">
        <v>0</v>
      </c>
      <c r="AS220" s="299"/>
      <c r="AT220" s="296">
        <v>0</v>
      </c>
      <c r="AU220" s="299"/>
      <c r="AV220" s="300" t="s">
        <v>184</v>
      </c>
      <c r="AW220" s="299">
        <v>0</v>
      </c>
      <c r="AX220" s="265" t="str">
        <f t="shared" si="34"/>
        <v/>
      </c>
      <c r="AY220" s="265" t="str">
        <f t="shared" si="42"/>
        <v/>
      </c>
      <c r="AZ220" s="268" t="str">
        <f t="shared" si="35"/>
        <v/>
      </c>
    </row>
    <row r="221" spans="1:52" ht="13">
      <c r="A221" s="282">
        <v>119</v>
      </c>
      <c r="B221" s="283"/>
      <c r="C221" s="280"/>
      <c r="D221" s="283"/>
      <c r="E221" s="280"/>
      <c r="F221" s="282"/>
      <c r="G221" s="282"/>
      <c r="H221" s="284"/>
      <c r="I221" s="280"/>
      <c r="J221" s="284"/>
      <c r="L221" s="44">
        <f t="shared" si="30"/>
        <v>0</v>
      </c>
      <c r="M221" s="14"/>
      <c r="N221" s="14">
        <f t="shared" si="31"/>
        <v>0</v>
      </c>
      <c r="O221" s="32"/>
      <c r="P221" s="12">
        <f t="shared" si="32"/>
        <v>0</v>
      </c>
      <c r="Q221" s="12">
        <f t="shared" si="33"/>
        <v>0</v>
      </c>
      <c r="R221" s="29"/>
      <c r="S221" s="41">
        <f t="shared" si="27"/>
        <v>0</v>
      </c>
      <c r="U221" s="276" t="s">
        <v>49</v>
      </c>
      <c r="V221" s="280"/>
      <c r="W221" s="276" t="s">
        <v>50</v>
      </c>
      <c r="Y221" s="90"/>
      <c r="Z221" s="90"/>
      <c r="AA221" s="276">
        <v>0</v>
      </c>
      <c r="AB221" s="259" t="str">
        <f t="shared" si="41"/>
        <v/>
      </c>
      <c r="AC221" s="29"/>
      <c r="AD221" s="61">
        <f t="shared" si="44"/>
        <v>119</v>
      </c>
      <c r="AE221" s="290"/>
      <c r="AF221" s="291"/>
      <c r="AG221" s="290"/>
      <c r="AH221" s="6">
        <f t="shared" si="38"/>
        <v>0</v>
      </c>
      <c r="AI221" s="63">
        <f t="shared" si="39"/>
        <v>1</v>
      </c>
      <c r="AJ221" s="63">
        <f t="shared" si="40"/>
        <v>0</v>
      </c>
      <c r="AK221" s="80">
        <f t="shared" si="36"/>
        <v>0</v>
      </c>
      <c r="AL221" s="231">
        <f t="shared" si="43"/>
        <v>0</v>
      </c>
      <c r="AM221" s="81">
        <f t="shared" si="37"/>
        <v>0</v>
      </c>
      <c r="AN221" s="236">
        <f t="shared" si="28"/>
        <v>0</v>
      </c>
      <c r="AO221" s="237">
        <f t="shared" si="29"/>
        <v>0</v>
      </c>
      <c r="AP221" s="295">
        <v>0</v>
      </c>
      <c r="AQ221" s="271">
        <v>0</v>
      </c>
      <c r="AR221" s="296">
        <v>0</v>
      </c>
      <c r="AS221" s="299"/>
      <c r="AT221" s="296">
        <v>0</v>
      </c>
      <c r="AU221" s="299"/>
      <c r="AV221" s="300" t="s">
        <v>184</v>
      </c>
      <c r="AW221" s="299">
        <v>0</v>
      </c>
      <c r="AX221" s="265" t="str">
        <f t="shared" si="34"/>
        <v/>
      </c>
      <c r="AY221" s="265" t="str">
        <f t="shared" si="42"/>
        <v/>
      </c>
      <c r="AZ221" s="268" t="str">
        <f t="shared" si="35"/>
        <v/>
      </c>
    </row>
    <row r="222" spans="1:52" ht="13">
      <c r="A222" s="282">
        <v>120</v>
      </c>
      <c r="B222" s="283"/>
      <c r="C222" s="280"/>
      <c r="D222" s="283"/>
      <c r="E222" s="280"/>
      <c r="F222" s="282"/>
      <c r="G222" s="282"/>
      <c r="H222" s="284"/>
      <c r="I222" s="280"/>
      <c r="J222" s="284"/>
      <c r="L222" s="44">
        <f t="shared" si="30"/>
        <v>0</v>
      </c>
      <c r="M222" s="14"/>
      <c r="N222" s="14">
        <f t="shared" si="31"/>
        <v>0</v>
      </c>
      <c r="O222" s="32"/>
      <c r="P222" s="12">
        <f t="shared" si="32"/>
        <v>0</v>
      </c>
      <c r="Q222" s="12">
        <f t="shared" si="33"/>
        <v>0</v>
      </c>
      <c r="R222" s="29"/>
      <c r="S222" s="41">
        <f t="shared" si="27"/>
        <v>0</v>
      </c>
      <c r="U222" s="276" t="s">
        <v>49</v>
      </c>
      <c r="V222" s="280"/>
      <c r="W222" s="276" t="s">
        <v>50</v>
      </c>
      <c r="Y222" s="90"/>
      <c r="Z222" s="90"/>
      <c r="AA222" s="276">
        <v>0</v>
      </c>
      <c r="AB222" s="259" t="str">
        <f t="shared" si="41"/>
        <v/>
      </c>
      <c r="AC222" s="29"/>
      <c r="AD222" s="61">
        <f t="shared" si="44"/>
        <v>120</v>
      </c>
      <c r="AE222" s="290"/>
      <c r="AF222" s="291"/>
      <c r="AG222" s="290"/>
      <c r="AH222" s="6">
        <f t="shared" si="38"/>
        <v>0</v>
      </c>
      <c r="AI222" s="63">
        <f t="shared" si="39"/>
        <v>1</v>
      </c>
      <c r="AJ222" s="63">
        <f t="shared" si="40"/>
        <v>0</v>
      </c>
      <c r="AK222" s="80">
        <f t="shared" si="36"/>
        <v>0</v>
      </c>
      <c r="AL222" s="231">
        <f t="shared" si="43"/>
        <v>0</v>
      </c>
      <c r="AM222" s="81">
        <f t="shared" si="37"/>
        <v>0</v>
      </c>
      <c r="AN222" s="236">
        <f t="shared" si="28"/>
        <v>0</v>
      </c>
      <c r="AO222" s="237">
        <f t="shared" si="29"/>
        <v>0</v>
      </c>
      <c r="AP222" s="295">
        <v>0</v>
      </c>
      <c r="AQ222" s="271">
        <v>0</v>
      </c>
      <c r="AR222" s="296">
        <v>0</v>
      </c>
      <c r="AS222" s="299"/>
      <c r="AT222" s="296">
        <v>0</v>
      </c>
      <c r="AU222" s="299"/>
      <c r="AV222" s="300" t="s">
        <v>184</v>
      </c>
      <c r="AW222" s="299">
        <v>0</v>
      </c>
      <c r="AX222" s="265" t="str">
        <f t="shared" si="34"/>
        <v/>
      </c>
      <c r="AY222" s="265" t="str">
        <f t="shared" si="42"/>
        <v/>
      </c>
      <c r="AZ222" s="268" t="str">
        <f t="shared" si="35"/>
        <v/>
      </c>
    </row>
    <row r="223" spans="1:52" ht="13">
      <c r="A223" s="282">
        <v>121</v>
      </c>
      <c r="B223" s="283"/>
      <c r="C223" s="280"/>
      <c r="D223" s="283"/>
      <c r="E223" s="280"/>
      <c r="F223" s="282"/>
      <c r="G223" s="282"/>
      <c r="H223" s="284"/>
      <c r="I223" s="280"/>
      <c r="J223" s="284"/>
      <c r="L223" s="44">
        <f t="shared" si="30"/>
        <v>0</v>
      </c>
      <c r="M223" s="14"/>
      <c r="N223" s="14">
        <f t="shared" si="31"/>
        <v>0</v>
      </c>
      <c r="O223" s="32"/>
      <c r="P223" s="12">
        <f t="shared" si="32"/>
        <v>0</v>
      </c>
      <c r="Q223" s="12">
        <f t="shared" si="33"/>
        <v>0</v>
      </c>
      <c r="R223" s="29"/>
      <c r="S223" s="41">
        <f t="shared" si="27"/>
        <v>0</v>
      </c>
      <c r="U223" s="276" t="s">
        <v>49</v>
      </c>
      <c r="V223" s="280"/>
      <c r="W223" s="276" t="s">
        <v>50</v>
      </c>
      <c r="Y223" s="90"/>
      <c r="Z223" s="90"/>
      <c r="AA223" s="276">
        <v>0</v>
      </c>
      <c r="AB223" s="259" t="str">
        <f t="shared" si="41"/>
        <v/>
      </c>
      <c r="AC223" s="29"/>
      <c r="AD223" s="61">
        <f t="shared" si="44"/>
        <v>121</v>
      </c>
      <c r="AE223" s="290"/>
      <c r="AF223" s="291"/>
      <c r="AG223" s="290"/>
      <c r="AH223" s="6">
        <f t="shared" si="38"/>
        <v>0</v>
      </c>
      <c r="AI223" s="63">
        <f t="shared" si="39"/>
        <v>1</v>
      </c>
      <c r="AJ223" s="63">
        <f t="shared" si="40"/>
        <v>0</v>
      </c>
      <c r="AK223" s="80">
        <f t="shared" si="36"/>
        <v>0</v>
      </c>
      <c r="AL223" s="231">
        <f t="shared" si="43"/>
        <v>0</v>
      </c>
      <c r="AM223" s="81">
        <f t="shared" si="37"/>
        <v>0</v>
      </c>
      <c r="AN223" s="236">
        <f t="shared" si="28"/>
        <v>0</v>
      </c>
      <c r="AO223" s="237">
        <f t="shared" si="29"/>
        <v>0</v>
      </c>
      <c r="AP223" s="295">
        <v>0</v>
      </c>
      <c r="AQ223" s="271">
        <v>0</v>
      </c>
      <c r="AR223" s="296">
        <v>0</v>
      </c>
      <c r="AS223" s="299"/>
      <c r="AT223" s="296">
        <v>0</v>
      </c>
      <c r="AU223" s="299"/>
      <c r="AV223" s="300" t="s">
        <v>184</v>
      </c>
      <c r="AW223" s="299">
        <v>0</v>
      </c>
      <c r="AX223" s="265" t="str">
        <f t="shared" si="34"/>
        <v/>
      </c>
      <c r="AY223" s="265" t="str">
        <f t="shared" si="42"/>
        <v/>
      </c>
      <c r="AZ223" s="268" t="str">
        <f t="shared" si="35"/>
        <v/>
      </c>
    </row>
    <row r="224" spans="1:52" ht="13">
      <c r="A224" s="282">
        <v>122</v>
      </c>
      <c r="B224" s="283"/>
      <c r="C224" s="280"/>
      <c r="D224" s="283"/>
      <c r="E224" s="280"/>
      <c r="F224" s="282"/>
      <c r="G224" s="282"/>
      <c r="H224" s="284"/>
      <c r="I224" s="280"/>
      <c r="J224" s="284"/>
      <c r="L224" s="44">
        <f t="shared" si="30"/>
        <v>0</v>
      </c>
      <c r="M224" s="14"/>
      <c r="N224" s="14">
        <f t="shared" si="31"/>
        <v>0</v>
      </c>
      <c r="O224" s="32"/>
      <c r="P224" s="12">
        <f t="shared" si="32"/>
        <v>0</v>
      </c>
      <c r="Q224" s="12">
        <f t="shared" si="33"/>
        <v>0</v>
      </c>
      <c r="R224" s="29"/>
      <c r="S224" s="41">
        <f t="shared" si="27"/>
        <v>0</v>
      </c>
      <c r="U224" s="276" t="s">
        <v>49</v>
      </c>
      <c r="V224" s="280"/>
      <c r="W224" s="276" t="s">
        <v>50</v>
      </c>
      <c r="Y224" s="90"/>
      <c r="Z224" s="90"/>
      <c r="AA224" s="276">
        <v>0</v>
      </c>
      <c r="AB224" s="259" t="str">
        <f t="shared" si="41"/>
        <v/>
      </c>
      <c r="AC224" s="29"/>
      <c r="AD224" s="61">
        <f t="shared" si="44"/>
        <v>122</v>
      </c>
      <c r="AE224" s="290"/>
      <c r="AF224" s="291"/>
      <c r="AG224" s="290"/>
      <c r="AH224" s="6">
        <f t="shared" si="38"/>
        <v>0</v>
      </c>
      <c r="AI224" s="63">
        <f t="shared" si="39"/>
        <v>1</v>
      </c>
      <c r="AJ224" s="63">
        <f t="shared" si="40"/>
        <v>0</v>
      </c>
      <c r="AK224" s="80">
        <f t="shared" si="36"/>
        <v>0</v>
      </c>
      <c r="AL224" s="231">
        <f t="shared" si="43"/>
        <v>0</v>
      </c>
      <c r="AM224" s="81">
        <f t="shared" si="37"/>
        <v>0</v>
      </c>
      <c r="AN224" s="236">
        <f t="shared" si="28"/>
        <v>0</v>
      </c>
      <c r="AO224" s="237">
        <f t="shared" si="29"/>
        <v>0</v>
      </c>
      <c r="AP224" s="295">
        <v>0</v>
      </c>
      <c r="AQ224" s="271">
        <v>0</v>
      </c>
      <c r="AR224" s="296">
        <v>0</v>
      </c>
      <c r="AS224" s="299"/>
      <c r="AT224" s="296">
        <v>0</v>
      </c>
      <c r="AU224" s="299"/>
      <c r="AV224" s="300" t="s">
        <v>184</v>
      </c>
      <c r="AW224" s="299">
        <v>0</v>
      </c>
      <c r="AX224" s="265" t="str">
        <f t="shared" si="34"/>
        <v/>
      </c>
      <c r="AY224" s="265" t="str">
        <f t="shared" si="42"/>
        <v/>
      </c>
      <c r="AZ224" s="268" t="str">
        <f t="shared" si="35"/>
        <v/>
      </c>
    </row>
    <row r="225" spans="1:52" ht="13">
      <c r="A225" s="282">
        <v>123</v>
      </c>
      <c r="B225" s="283"/>
      <c r="C225" s="280"/>
      <c r="D225" s="283"/>
      <c r="E225" s="280"/>
      <c r="F225" s="282"/>
      <c r="G225" s="282"/>
      <c r="H225" s="284"/>
      <c r="I225" s="280"/>
      <c r="J225" s="284"/>
      <c r="L225" s="44">
        <f t="shared" si="30"/>
        <v>0</v>
      </c>
      <c r="M225" s="14"/>
      <c r="N225" s="14">
        <f t="shared" si="31"/>
        <v>0</v>
      </c>
      <c r="O225" s="32"/>
      <c r="P225" s="12">
        <f t="shared" si="32"/>
        <v>0</v>
      </c>
      <c r="Q225" s="12">
        <f t="shared" si="33"/>
        <v>0</v>
      </c>
      <c r="R225" s="29"/>
      <c r="S225" s="41">
        <f t="shared" si="27"/>
        <v>0</v>
      </c>
      <c r="U225" s="276" t="s">
        <v>49</v>
      </c>
      <c r="V225" s="280"/>
      <c r="W225" s="276" t="s">
        <v>50</v>
      </c>
      <c r="Y225" s="90"/>
      <c r="Z225" s="90"/>
      <c r="AA225" s="276">
        <v>0</v>
      </c>
      <c r="AB225" s="259" t="str">
        <f t="shared" si="41"/>
        <v/>
      </c>
      <c r="AC225" s="29"/>
      <c r="AD225" s="61">
        <f t="shared" si="44"/>
        <v>123</v>
      </c>
      <c r="AE225" s="290"/>
      <c r="AF225" s="291"/>
      <c r="AG225" s="290"/>
      <c r="AH225" s="6">
        <f t="shared" si="38"/>
        <v>0</v>
      </c>
      <c r="AI225" s="63">
        <f t="shared" si="39"/>
        <v>1</v>
      </c>
      <c r="AJ225" s="63">
        <f t="shared" si="40"/>
        <v>0</v>
      </c>
      <c r="AK225" s="80">
        <f t="shared" si="36"/>
        <v>0</v>
      </c>
      <c r="AL225" s="231">
        <f t="shared" si="43"/>
        <v>0</v>
      </c>
      <c r="AM225" s="81">
        <f t="shared" si="37"/>
        <v>0</v>
      </c>
      <c r="AN225" s="236">
        <f t="shared" si="28"/>
        <v>0</v>
      </c>
      <c r="AO225" s="237">
        <f t="shared" si="29"/>
        <v>0</v>
      </c>
      <c r="AP225" s="295">
        <v>0</v>
      </c>
      <c r="AQ225" s="271">
        <v>0</v>
      </c>
      <c r="AR225" s="296">
        <v>0</v>
      </c>
      <c r="AS225" s="299"/>
      <c r="AT225" s="296">
        <v>0</v>
      </c>
      <c r="AU225" s="299"/>
      <c r="AV225" s="300" t="s">
        <v>184</v>
      </c>
      <c r="AW225" s="299">
        <v>0</v>
      </c>
      <c r="AX225" s="265" t="str">
        <f t="shared" si="34"/>
        <v/>
      </c>
      <c r="AY225" s="265" t="str">
        <f t="shared" si="42"/>
        <v/>
      </c>
      <c r="AZ225" s="268" t="str">
        <f t="shared" si="35"/>
        <v/>
      </c>
    </row>
    <row r="226" spans="1:52" ht="13">
      <c r="A226" s="282">
        <v>124</v>
      </c>
      <c r="B226" s="283"/>
      <c r="C226" s="280"/>
      <c r="D226" s="283"/>
      <c r="E226" s="280"/>
      <c r="F226" s="282"/>
      <c r="G226" s="282"/>
      <c r="H226" s="284"/>
      <c r="I226" s="280"/>
      <c r="J226" s="284"/>
      <c r="L226" s="44">
        <f t="shared" si="30"/>
        <v>0</v>
      </c>
      <c r="M226" s="14"/>
      <c r="N226" s="14">
        <f t="shared" si="31"/>
        <v>0</v>
      </c>
      <c r="O226" s="32"/>
      <c r="P226" s="12">
        <f t="shared" si="32"/>
        <v>0</v>
      </c>
      <c r="Q226" s="12">
        <f t="shared" si="33"/>
        <v>0</v>
      </c>
      <c r="R226" s="29"/>
      <c r="S226" s="41">
        <f t="shared" si="27"/>
        <v>0</v>
      </c>
      <c r="U226" s="276" t="s">
        <v>49</v>
      </c>
      <c r="V226" s="280"/>
      <c r="W226" s="276" t="s">
        <v>50</v>
      </c>
      <c r="Y226" s="90"/>
      <c r="Z226" s="90"/>
      <c r="AA226" s="276">
        <v>0</v>
      </c>
      <c r="AB226" s="259" t="str">
        <f t="shared" si="41"/>
        <v/>
      </c>
      <c r="AC226" s="29"/>
      <c r="AD226" s="61">
        <f t="shared" si="44"/>
        <v>124</v>
      </c>
      <c r="AE226" s="290"/>
      <c r="AF226" s="291"/>
      <c r="AG226" s="290"/>
      <c r="AH226" s="6">
        <f t="shared" si="38"/>
        <v>0</v>
      </c>
      <c r="AI226" s="63">
        <f t="shared" si="39"/>
        <v>1</v>
      </c>
      <c r="AJ226" s="63">
        <f t="shared" si="40"/>
        <v>0</v>
      </c>
      <c r="AK226" s="80">
        <f t="shared" si="36"/>
        <v>0</v>
      </c>
      <c r="AL226" s="231">
        <f t="shared" si="43"/>
        <v>0</v>
      </c>
      <c r="AM226" s="81">
        <f t="shared" si="37"/>
        <v>0</v>
      </c>
      <c r="AN226" s="236">
        <f t="shared" si="28"/>
        <v>0</v>
      </c>
      <c r="AO226" s="237">
        <f t="shared" si="29"/>
        <v>0</v>
      </c>
      <c r="AP226" s="295">
        <v>0</v>
      </c>
      <c r="AQ226" s="271">
        <v>0</v>
      </c>
      <c r="AR226" s="296">
        <v>0</v>
      </c>
      <c r="AS226" s="299"/>
      <c r="AT226" s="296">
        <v>0</v>
      </c>
      <c r="AU226" s="299"/>
      <c r="AV226" s="300" t="s">
        <v>184</v>
      </c>
      <c r="AW226" s="299">
        <v>0</v>
      </c>
      <c r="AX226" s="265" t="str">
        <f t="shared" si="34"/>
        <v/>
      </c>
      <c r="AY226" s="265" t="str">
        <f t="shared" si="42"/>
        <v/>
      </c>
      <c r="AZ226" s="268" t="str">
        <f t="shared" si="35"/>
        <v/>
      </c>
    </row>
    <row r="227" spans="1:52" ht="13">
      <c r="A227" s="282">
        <v>125</v>
      </c>
      <c r="B227" s="283"/>
      <c r="C227" s="280"/>
      <c r="D227" s="283"/>
      <c r="E227" s="280"/>
      <c r="F227" s="282"/>
      <c r="G227" s="282"/>
      <c r="H227" s="284"/>
      <c r="I227" s="280"/>
      <c r="J227" s="284"/>
      <c r="L227" s="44">
        <f t="shared" si="30"/>
        <v>0</v>
      </c>
      <c r="M227" s="14"/>
      <c r="N227" s="14">
        <f t="shared" si="31"/>
        <v>0</v>
      </c>
      <c r="O227" s="32"/>
      <c r="P227" s="12">
        <f t="shared" si="32"/>
        <v>0</v>
      </c>
      <c r="Q227" s="12">
        <f t="shared" si="33"/>
        <v>0</v>
      </c>
      <c r="R227" s="29"/>
      <c r="S227" s="41">
        <f t="shared" si="27"/>
        <v>0</v>
      </c>
      <c r="U227" s="276" t="s">
        <v>49</v>
      </c>
      <c r="V227" s="280"/>
      <c r="W227" s="276" t="s">
        <v>50</v>
      </c>
      <c r="Y227" s="90"/>
      <c r="Z227" s="90"/>
      <c r="AA227" s="276">
        <v>0</v>
      </c>
      <c r="AB227" s="259" t="str">
        <f t="shared" si="41"/>
        <v/>
      </c>
      <c r="AC227" s="29"/>
      <c r="AD227" s="61">
        <f t="shared" si="44"/>
        <v>125</v>
      </c>
      <c r="AE227" s="290"/>
      <c r="AF227" s="291"/>
      <c r="AG227" s="290"/>
      <c r="AH227" s="6">
        <f t="shared" si="38"/>
        <v>0</v>
      </c>
      <c r="AI227" s="63">
        <f t="shared" si="39"/>
        <v>1</v>
      </c>
      <c r="AJ227" s="63">
        <f t="shared" si="40"/>
        <v>0</v>
      </c>
      <c r="AK227" s="80">
        <f t="shared" si="36"/>
        <v>0</v>
      </c>
      <c r="AL227" s="231">
        <f t="shared" si="43"/>
        <v>0</v>
      </c>
      <c r="AM227" s="81">
        <f t="shared" si="37"/>
        <v>0</v>
      </c>
      <c r="AN227" s="236">
        <f t="shared" si="28"/>
        <v>0</v>
      </c>
      <c r="AO227" s="237">
        <f t="shared" si="29"/>
        <v>0</v>
      </c>
      <c r="AP227" s="295">
        <v>0</v>
      </c>
      <c r="AQ227" s="271">
        <v>0</v>
      </c>
      <c r="AR227" s="296">
        <v>0</v>
      </c>
      <c r="AS227" s="299"/>
      <c r="AT227" s="296">
        <v>0</v>
      </c>
      <c r="AU227" s="299"/>
      <c r="AV227" s="300" t="s">
        <v>184</v>
      </c>
      <c r="AW227" s="299">
        <v>0</v>
      </c>
      <c r="AX227" s="265" t="str">
        <f t="shared" si="34"/>
        <v/>
      </c>
      <c r="AY227" s="265" t="str">
        <f t="shared" si="42"/>
        <v/>
      </c>
      <c r="AZ227" s="268" t="str">
        <f t="shared" si="35"/>
        <v/>
      </c>
    </row>
    <row r="228" spans="1:52" ht="13">
      <c r="A228" s="282">
        <v>126</v>
      </c>
      <c r="B228" s="283"/>
      <c r="C228" s="280"/>
      <c r="D228" s="283"/>
      <c r="E228" s="280"/>
      <c r="F228" s="282"/>
      <c r="G228" s="282"/>
      <c r="H228" s="284"/>
      <c r="I228" s="280"/>
      <c r="J228" s="284"/>
      <c r="L228" s="44">
        <f t="shared" si="30"/>
        <v>0</v>
      </c>
      <c r="M228" s="14"/>
      <c r="N228" s="14">
        <f t="shared" si="31"/>
        <v>0</v>
      </c>
      <c r="O228" s="32"/>
      <c r="P228" s="12">
        <f t="shared" si="32"/>
        <v>0</v>
      </c>
      <c r="Q228" s="12">
        <f t="shared" si="33"/>
        <v>0</v>
      </c>
      <c r="R228" s="29"/>
      <c r="S228" s="41">
        <f t="shared" si="27"/>
        <v>0</v>
      </c>
      <c r="U228" s="276" t="s">
        <v>49</v>
      </c>
      <c r="V228" s="280"/>
      <c r="W228" s="276" t="s">
        <v>50</v>
      </c>
      <c r="Y228" s="90"/>
      <c r="Z228" s="90"/>
      <c r="AA228" s="276">
        <v>0</v>
      </c>
      <c r="AB228" s="259" t="str">
        <f t="shared" si="41"/>
        <v/>
      </c>
      <c r="AC228" s="29"/>
      <c r="AD228" s="61">
        <f t="shared" si="44"/>
        <v>126</v>
      </c>
      <c r="AE228" s="290"/>
      <c r="AF228" s="291"/>
      <c r="AG228" s="290"/>
      <c r="AH228" s="6">
        <f t="shared" si="38"/>
        <v>0</v>
      </c>
      <c r="AI228" s="63">
        <f t="shared" si="39"/>
        <v>1</v>
      </c>
      <c r="AJ228" s="63">
        <f t="shared" si="40"/>
        <v>0</v>
      </c>
      <c r="AK228" s="80">
        <f t="shared" si="36"/>
        <v>0</v>
      </c>
      <c r="AL228" s="231">
        <f t="shared" si="43"/>
        <v>0</v>
      </c>
      <c r="AM228" s="81">
        <f t="shared" si="37"/>
        <v>0</v>
      </c>
      <c r="AN228" s="236">
        <f t="shared" si="28"/>
        <v>0</v>
      </c>
      <c r="AO228" s="237">
        <f t="shared" si="29"/>
        <v>0</v>
      </c>
      <c r="AP228" s="295">
        <v>0</v>
      </c>
      <c r="AQ228" s="271">
        <v>0</v>
      </c>
      <c r="AR228" s="296">
        <v>0</v>
      </c>
      <c r="AS228" s="299"/>
      <c r="AT228" s="296">
        <v>0</v>
      </c>
      <c r="AU228" s="299"/>
      <c r="AV228" s="300" t="s">
        <v>184</v>
      </c>
      <c r="AW228" s="299">
        <v>0</v>
      </c>
      <c r="AX228" s="265" t="str">
        <f t="shared" si="34"/>
        <v/>
      </c>
      <c r="AY228" s="265" t="str">
        <f t="shared" si="42"/>
        <v/>
      </c>
      <c r="AZ228" s="268" t="str">
        <f t="shared" si="35"/>
        <v/>
      </c>
    </row>
    <row r="229" spans="1:52" ht="13">
      <c r="A229" s="282">
        <v>127</v>
      </c>
      <c r="B229" s="283"/>
      <c r="C229" s="280"/>
      <c r="D229" s="283"/>
      <c r="E229" s="280"/>
      <c r="F229" s="282"/>
      <c r="G229" s="282"/>
      <c r="H229" s="284"/>
      <c r="I229" s="280"/>
      <c r="J229" s="284"/>
      <c r="L229" s="44">
        <f t="shared" si="30"/>
        <v>0</v>
      </c>
      <c r="M229" s="14"/>
      <c r="N229" s="14">
        <f t="shared" si="31"/>
        <v>0</v>
      </c>
      <c r="O229" s="32"/>
      <c r="P229" s="12">
        <f t="shared" si="32"/>
        <v>0</v>
      </c>
      <c r="Q229" s="12">
        <f t="shared" si="33"/>
        <v>0</v>
      </c>
      <c r="R229" s="29"/>
      <c r="S229" s="41">
        <f t="shared" si="27"/>
        <v>0</v>
      </c>
      <c r="U229" s="276" t="s">
        <v>49</v>
      </c>
      <c r="V229" s="280"/>
      <c r="W229" s="276" t="s">
        <v>50</v>
      </c>
      <c r="Y229" s="90"/>
      <c r="Z229" s="90"/>
      <c r="AA229" s="276">
        <v>0</v>
      </c>
      <c r="AB229" s="259" t="str">
        <f t="shared" si="41"/>
        <v/>
      </c>
      <c r="AC229" s="29"/>
      <c r="AD229" s="61">
        <f t="shared" si="44"/>
        <v>127</v>
      </c>
      <c r="AE229" s="290"/>
      <c r="AF229" s="291"/>
      <c r="AG229" s="290"/>
      <c r="AH229" s="6">
        <f t="shared" si="38"/>
        <v>0</v>
      </c>
      <c r="AI229" s="63">
        <f t="shared" si="39"/>
        <v>1</v>
      </c>
      <c r="AJ229" s="63">
        <f t="shared" si="40"/>
        <v>0</v>
      </c>
      <c r="AK229" s="80">
        <f t="shared" si="36"/>
        <v>0</v>
      </c>
      <c r="AL229" s="231">
        <f t="shared" si="43"/>
        <v>0</v>
      </c>
      <c r="AM229" s="81">
        <f t="shared" si="37"/>
        <v>0</v>
      </c>
      <c r="AN229" s="236">
        <f t="shared" si="28"/>
        <v>0</v>
      </c>
      <c r="AO229" s="237">
        <f t="shared" si="29"/>
        <v>0</v>
      </c>
      <c r="AP229" s="295">
        <v>0</v>
      </c>
      <c r="AQ229" s="271">
        <v>0</v>
      </c>
      <c r="AR229" s="296">
        <v>0</v>
      </c>
      <c r="AS229" s="299"/>
      <c r="AT229" s="296">
        <v>0</v>
      </c>
      <c r="AU229" s="299"/>
      <c r="AV229" s="300" t="s">
        <v>184</v>
      </c>
      <c r="AW229" s="299">
        <v>0</v>
      </c>
      <c r="AX229" s="265" t="str">
        <f t="shared" si="34"/>
        <v/>
      </c>
      <c r="AY229" s="265" t="str">
        <f t="shared" si="42"/>
        <v/>
      </c>
      <c r="AZ229" s="268" t="str">
        <f t="shared" si="35"/>
        <v/>
      </c>
    </row>
    <row r="230" spans="1:52" ht="13">
      <c r="A230" s="282">
        <v>128</v>
      </c>
      <c r="B230" s="283"/>
      <c r="C230" s="280"/>
      <c r="D230" s="283"/>
      <c r="E230" s="280"/>
      <c r="F230" s="282"/>
      <c r="G230" s="282"/>
      <c r="H230" s="284"/>
      <c r="I230" s="280"/>
      <c r="J230" s="284"/>
      <c r="L230" s="44">
        <f t="shared" si="30"/>
        <v>0</v>
      </c>
      <c r="M230" s="14"/>
      <c r="N230" s="14">
        <f t="shared" si="31"/>
        <v>0</v>
      </c>
      <c r="O230" s="32"/>
      <c r="P230" s="12">
        <f t="shared" si="32"/>
        <v>0</v>
      </c>
      <c r="Q230" s="12">
        <f t="shared" si="33"/>
        <v>0</v>
      </c>
      <c r="R230" s="29"/>
      <c r="S230" s="41">
        <f t="shared" si="27"/>
        <v>0</v>
      </c>
      <c r="U230" s="276" t="s">
        <v>49</v>
      </c>
      <c r="V230" s="280"/>
      <c r="W230" s="276" t="s">
        <v>50</v>
      </c>
      <c r="Y230" s="90"/>
      <c r="Z230" s="90"/>
      <c r="AA230" s="276">
        <v>0</v>
      </c>
      <c r="AB230" s="259" t="str">
        <f t="shared" si="41"/>
        <v/>
      </c>
      <c r="AC230" s="29"/>
      <c r="AD230" s="61">
        <f t="shared" si="44"/>
        <v>128</v>
      </c>
      <c r="AE230" s="290"/>
      <c r="AF230" s="291"/>
      <c r="AG230" s="290"/>
      <c r="AH230" s="6">
        <f t="shared" si="38"/>
        <v>0</v>
      </c>
      <c r="AI230" s="63">
        <f t="shared" si="39"/>
        <v>1</v>
      </c>
      <c r="AJ230" s="63">
        <f t="shared" si="40"/>
        <v>0</v>
      </c>
      <c r="AK230" s="80">
        <f t="shared" si="36"/>
        <v>0</v>
      </c>
      <c r="AL230" s="231">
        <f t="shared" si="43"/>
        <v>0</v>
      </c>
      <c r="AM230" s="81">
        <f t="shared" si="37"/>
        <v>0</v>
      </c>
      <c r="AN230" s="236">
        <f t="shared" si="28"/>
        <v>0</v>
      </c>
      <c r="AO230" s="237">
        <f t="shared" si="29"/>
        <v>0</v>
      </c>
      <c r="AP230" s="295">
        <v>0</v>
      </c>
      <c r="AQ230" s="271">
        <v>0</v>
      </c>
      <c r="AR230" s="296">
        <v>0</v>
      </c>
      <c r="AS230" s="299"/>
      <c r="AT230" s="296">
        <v>0</v>
      </c>
      <c r="AU230" s="299"/>
      <c r="AV230" s="300" t="s">
        <v>184</v>
      </c>
      <c r="AW230" s="299">
        <v>0</v>
      </c>
      <c r="AX230" s="265" t="str">
        <f t="shared" si="34"/>
        <v/>
      </c>
      <c r="AY230" s="265" t="str">
        <f t="shared" si="42"/>
        <v/>
      </c>
      <c r="AZ230" s="268" t="str">
        <f t="shared" si="35"/>
        <v/>
      </c>
    </row>
    <row r="231" spans="1:52" ht="13">
      <c r="A231" s="282">
        <v>129</v>
      </c>
      <c r="B231" s="283"/>
      <c r="C231" s="280"/>
      <c r="D231" s="283"/>
      <c r="E231" s="280"/>
      <c r="F231" s="282"/>
      <c r="G231" s="282"/>
      <c r="H231" s="284"/>
      <c r="I231" s="280"/>
      <c r="J231" s="284"/>
      <c r="L231" s="44">
        <f t="shared" si="30"/>
        <v>0</v>
      </c>
      <c r="M231" s="14"/>
      <c r="N231" s="14">
        <f t="shared" si="31"/>
        <v>0</v>
      </c>
      <c r="O231" s="32"/>
      <c r="P231" s="12">
        <f t="shared" si="32"/>
        <v>0</v>
      </c>
      <c r="Q231" s="12">
        <f t="shared" si="33"/>
        <v>0</v>
      </c>
      <c r="R231" s="29"/>
      <c r="S231" s="41">
        <f t="shared" ref="S231:S294" si="45">IF(D231-B231+(IF(B231=ISBLANK(TRUE),0,1))-(NETWORKDAYS(B231,D231,0))+AA231-((IF(Y231="j",1,0))+(IF(Z231="j",1,0)))&gt;(-1),D231-B231+(IF(B231=ISBLANK(TRUE),0,1))-(NETWORKDAYS(B231,D231,0))+AA231-((IF(Y231="j",1,0))+(IF(Z231="j",1,0))),0)</f>
        <v>0</v>
      </c>
      <c r="U231" s="276" t="s">
        <v>49</v>
      </c>
      <c r="V231" s="280"/>
      <c r="W231" s="276" t="s">
        <v>50</v>
      </c>
      <c r="Y231" s="90"/>
      <c r="Z231" s="90"/>
      <c r="AA231" s="276">
        <v>0</v>
      </c>
      <c r="AB231" s="259" t="str">
        <f t="shared" si="41"/>
        <v/>
      </c>
      <c r="AC231" s="29"/>
      <c r="AD231" s="61">
        <f t="shared" si="44"/>
        <v>129</v>
      </c>
      <c r="AE231" s="290"/>
      <c r="AF231" s="291"/>
      <c r="AG231" s="290"/>
      <c r="AH231" s="6">
        <f t="shared" si="38"/>
        <v>0</v>
      </c>
      <c r="AI231" s="63">
        <f t="shared" si="39"/>
        <v>1</v>
      </c>
      <c r="AJ231" s="63">
        <f t="shared" si="40"/>
        <v>0</v>
      </c>
      <c r="AK231" s="80">
        <f t="shared" si="36"/>
        <v>0</v>
      </c>
      <c r="AL231" s="231">
        <f t="shared" si="43"/>
        <v>0</v>
      </c>
      <c r="AM231" s="81">
        <f t="shared" si="37"/>
        <v>0</v>
      </c>
      <c r="AN231" s="236">
        <f t="shared" ref="AN231:AN294" si="46">IF(F231="x",IF($D$93&lt;2019,((AK231*12)+(AL231*12)+(AM231*24)),((AK231*14)+(AL231*14)+(AM231*28))),0)</f>
        <v>0</v>
      </c>
      <c r="AO231" s="237">
        <f t="shared" ref="AO231:AO294" si="47">IF(G231="x",((AK231*$AY$97)+(AL231*$AY$97)+(AM231*$AY$98)),0)</f>
        <v>0</v>
      </c>
      <c r="AP231" s="295">
        <v>0</v>
      </c>
      <c r="AQ231" s="271">
        <v>0</v>
      </c>
      <c r="AR231" s="296">
        <v>0</v>
      </c>
      <c r="AS231" s="299"/>
      <c r="AT231" s="296">
        <v>0</v>
      </c>
      <c r="AU231" s="299"/>
      <c r="AV231" s="300" t="s">
        <v>184</v>
      </c>
      <c r="AW231" s="299">
        <v>0</v>
      </c>
      <c r="AX231" s="265" t="str">
        <f t="shared" si="34"/>
        <v/>
      </c>
      <c r="AY231" s="265" t="str">
        <f t="shared" si="42"/>
        <v/>
      </c>
      <c r="AZ231" s="268" t="str">
        <f t="shared" si="35"/>
        <v/>
      </c>
    </row>
    <row r="232" spans="1:52" ht="13">
      <c r="A232" s="282">
        <v>130</v>
      </c>
      <c r="B232" s="283"/>
      <c r="C232" s="280"/>
      <c r="D232" s="283"/>
      <c r="E232" s="280"/>
      <c r="F232" s="282"/>
      <c r="G232" s="282"/>
      <c r="H232" s="284"/>
      <c r="I232" s="280"/>
      <c r="J232" s="284"/>
      <c r="L232" s="44">
        <f t="shared" si="30"/>
        <v>0</v>
      </c>
      <c r="M232" s="14"/>
      <c r="N232" s="14">
        <f t="shared" si="31"/>
        <v>0</v>
      </c>
      <c r="O232" s="32"/>
      <c r="P232" s="12">
        <f t="shared" si="32"/>
        <v>0</v>
      </c>
      <c r="Q232" s="12">
        <f t="shared" si="33"/>
        <v>0</v>
      </c>
      <c r="R232" s="29"/>
      <c r="S232" s="41">
        <f t="shared" si="45"/>
        <v>0</v>
      </c>
      <c r="U232" s="276" t="s">
        <v>49</v>
      </c>
      <c r="V232" s="280"/>
      <c r="W232" s="276" t="s">
        <v>50</v>
      </c>
      <c r="Y232" s="90"/>
      <c r="Z232" s="90"/>
      <c r="AA232" s="276">
        <v>0</v>
      </c>
      <c r="AB232" s="259" t="str">
        <f t="shared" si="41"/>
        <v/>
      </c>
      <c r="AC232" s="29"/>
      <c r="AD232" s="61">
        <f t="shared" si="44"/>
        <v>130</v>
      </c>
      <c r="AE232" s="290"/>
      <c r="AF232" s="291"/>
      <c r="AG232" s="290"/>
      <c r="AH232" s="6">
        <f t="shared" si="38"/>
        <v>0</v>
      </c>
      <c r="AI232" s="63">
        <f t="shared" si="39"/>
        <v>1</v>
      </c>
      <c r="AJ232" s="63">
        <f t="shared" si="40"/>
        <v>0</v>
      </c>
      <c r="AK232" s="80">
        <f t="shared" si="36"/>
        <v>0</v>
      </c>
      <c r="AL232" s="231">
        <f t="shared" si="43"/>
        <v>0</v>
      </c>
      <c r="AM232" s="81">
        <f t="shared" si="37"/>
        <v>0</v>
      </c>
      <c r="AN232" s="236">
        <f t="shared" si="46"/>
        <v>0</v>
      </c>
      <c r="AO232" s="237">
        <f t="shared" si="47"/>
        <v>0</v>
      </c>
      <c r="AP232" s="295">
        <v>0</v>
      </c>
      <c r="AQ232" s="271">
        <v>0</v>
      </c>
      <c r="AR232" s="296">
        <v>0</v>
      </c>
      <c r="AS232" s="299"/>
      <c r="AT232" s="296">
        <v>0</v>
      </c>
      <c r="AU232" s="299"/>
      <c r="AV232" s="300" t="s">
        <v>184</v>
      </c>
      <c r="AW232" s="299">
        <v>0</v>
      </c>
      <c r="AX232" s="265" t="str">
        <f t="shared" si="34"/>
        <v/>
      </c>
      <c r="AY232" s="265" t="str">
        <f t="shared" si="42"/>
        <v/>
      </c>
      <c r="AZ232" s="268" t="str">
        <f t="shared" si="35"/>
        <v/>
      </c>
    </row>
    <row r="233" spans="1:52" ht="13">
      <c r="A233" s="282">
        <v>131</v>
      </c>
      <c r="B233" s="283"/>
      <c r="C233" s="280"/>
      <c r="D233" s="283"/>
      <c r="E233" s="280"/>
      <c r="F233" s="282"/>
      <c r="G233" s="282"/>
      <c r="H233" s="284"/>
      <c r="I233" s="280"/>
      <c r="J233" s="284"/>
      <c r="L233" s="44">
        <f t="shared" ref="L233:L296" si="48">IF(G233=ISBLANK(wert),(IF(G233=ISBLANK(wert),(D233-B233-S233+(IF(B233=ISBLANK(TRUE),0,1))),0)+(IF(W233="j",S233,0))),0)</f>
        <v>0</v>
      </c>
      <c r="M233" s="14"/>
      <c r="N233" s="14">
        <f t="shared" ref="N233:N296" si="49">IF((H233=ISBLANK(TRUE)),(D233-B233),(D233-B233+1))-(IF(AND(U233="n",W233="n"),S233,0))+(IF((AND((HOUR(AG233)=0),(ISBLANK(AG233)=FALSE),OR(ISBLANK(G233)=FALSE,ISBLANK(F233)=FALSE))),1,0))</f>
        <v>0</v>
      </c>
      <c r="O233" s="32"/>
      <c r="P233" s="12">
        <f t="shared" ref="P233:P296" si="50">D233-B233+(IF((AND((HOUR(AG233)=0),(ISBLANK(AG233)=FALSE))),1,0))</f>
        <v>0</v>
      </c>
      <c r="Q233" s="12">
        <f t="shared" ref="Q233:Q296" si="51">IF((G233=ISBLANK(TRUE)),(0),(D233-B233+1))</f>
        <v>0</v>
      </c>
      <c r="R233" s="29"/>
      <c r="S233" s="41">
        <f t="shared" si="45"/>
        <v>0</v>
      </c>
      <c r="U233" s="276" t="s">
        <v>49</v>
      </c>
      <c r="V233" s="280"/>
      <c r="W233" s="276" t="s">
        <v>50</v>
      </c>
      <c r="Y233" s="90"/>
      <c r="Z233" s="90"/>
      <c r="AA233" s="276">
        <v>0</v>
      </c>
      <c r="AB233" s="259" t="str">
        <f t="shared" si="41"/>
        <v/>
      </c>
      <c r="AC233" s="29"/>
      <c r="AD233" s="61">
        <f t="shared" si="44"/>
        <v>131</v>
      </c>
      <c r="AE233" s="290"/>
      <c r="AF233" s="291"/>
      <c r="AG233" s="290"/>
      <c r="AH233" s="6">
        <f t="shared" si="38"/>
        <v>0</v>
      </c>
      <c r="AI233" s="63">
        <f t="shared" si="39"/>
        <v>1</v>
      </c>
      <c r="AJ233" s="63">
        <f t="shared" si="40"/>
        <v>0</v>
      </c>
      <c r="AK233" s="80">
        <f t="shared" si="36"/>
        <v>0</v>
      </c>
      <c r="AL233" s="231">
        <f t="shared" si="43"/>
        <v>0</v>
      </c>
      <c r="AM233" s="81">
        <f t="shared" si="37"/>
        <v>0</v>
      </c>
      <c r="AN233" s="236">
        <f t="shared" si="46"/>
        <v>0</v>
      </c>
      <c r="AO233" s="237">
        <f t="shared" si="47"/>
        <v>0</v>
      </c>
      <c r="AP233" s="295">
        <v>0</v>
      </c>
      <c r="AQ233" s="271">
        <v>0</v>
      </c>
      <c r="AR233" s="296">
        <v>0</v>
      </c>
      <c r="AS233" s="299"/>
      <c r="AT233" s="296">
        <v>0</v>
      </c>
      <c r="AU233" s="299"/>
      <c r="AV233" s="300" t="s">
        <v>184</v>
      </c>
      <c r="AW233" s="299">
        <v>0</v>
      </c>
      <c r="AX233" s="265" t="str">
        <f t="shared" si="34"/>
        <v/>
      </c>
      <c r="AY233" s="265" t="str">
        <f t="shared" si="42"/>
        <v/>
      </c>
      <c r="AZ233" s="268" t="str">
        <f t="shared" si="35"/>
        <v/>
      </c>
    </row>
    <row r="234" spans="1:52" ht="13">
      <c r="A234" s="282">
        <v>132</v>
      </c>
      <c r="B234" s="283"/>
      <c r="C234" s="280"/>
      <c r="D234" s="283"/>
      <c r="E234" s="280"/>
      <c r="F234" s="282"/>
      <c r="G234" s="282"/>
      <c r="H234" s="284"/>
      <c r="I234" s="280"/>
      <c r="J234" s="284"/>
      <c r="L234" s="44">
        <f t="shared" si="48"/>
        <v>0</v>
      </c>
      <c r="M234" s="14"/>
      <c r="N234" s="14">
        <f t="shared" si="49"/>
        <v>0</v>
      </c>
      <c r="O234" s="32"/>
      <c r="P234" s="12">
        <f t="shared" si="50"/>
        <v>0</v>
      </c>
      <c r="Q234" s="12">
        <f t="shared" si="51"/>
        <v>0</v>
      </c>
      <c r="R234" s="29"/>
      <c r="S234" s="41">
        <f t="shared" si="45"/>
        <v>0</v>
      </c>
      <c r="U234" s="276" t="s">
        <v>49</v>
      </c>
      <c r="V234" s="280"/>
      <c r="W234" s="276" t="s">
        <v>50</v>
      </c>
      <c r="Y234" s="90"/>
      <c r="Z234" s="90"/>
      <c r="AA234" s="276">
        <v>0</v>
      </c>
      <c r="AB234" s="259" t="str">
        <f t="shared" si="41"/>
        <v/>
      </c>
      <c r="AC234" s="29"/>
      <c r="AD234" s="61">
        <f t="shared" si="44"/>
        <v>132</v>
      </c>
      <c r="AE234" s="290"/>
      <c r="AF234" s="291"/>
      <c r="AG234" s="290"/>
      <c r="AH234" s="6">
        <f t="shared" si="38"/>
        <v>0</v>
      </c>
      <c r="AI234" s="63">
        <f t="shared" si="39"/>
        <v>1</v>
      </c>
      <c r="AJ234" s="63">
        <f t="shared" si="40"/>
        <v>0</v>
      </c>
      <c r="AK234" s="80">
        <f t="shared" si="36"/>
        <v>0</v>
      </c>
      <c r="AL234" s="231">
        <f t="shared" si="43"/>
        <v>0</v>
      </c>
      <c r="AM234" s="81">
        <f t="shared" si="37"/>
        <v>0</v>
      </c>
      <c r="AN234" s="236">
        <f t="shared" si="46"/>
        <v>0</v>
      </c>
      <c r="AO234" s="237">
        <f t="shared" si="47"/>
        <v>0</v>
      </c>
      <c r="AP234" s="295">
        <v>0</v>
      </c>
      <c r="AQ234" s="271">
        <v>0</v>
      </c>
      <c r="AR234" s="296">
        <v>0</v>
      </c>
      <c r="AS234" s="299"/>
      <c r="AT234" s="296">
        <v>0</v>
      </c>
      <c r="AU234" s="299"/>
      <c r="AV234" s="300" t="s">
        <v>184</v>
      </c>
      <c r="AW234" s="299">
        <v>0</v>
      </c>
      <c r="AX234" s="265" t="str">
        <f t="shared" si="34"/>
        <v/>
      </c>
      <c r="AY234" s="265" t="str">
        <f t="shared" si="42"/>
        <v/>
      </c>
      <c r="AZ234" s="268" t="str">
        <f t="shared" si="35"/>
        <v/>
      </c>
    </row>
    <row r="235" spans="1:52" ht="13">
      <c r="A235" s="282">
        <v>133</v>
      </c>
      <c r="B235" s="283"/>
      <c r="C235" s="280"/>
      <c r="D235" s="283"/>
      <c r="E235" s="280"/>
      <c r="F235" s="282"/>
      <c r="G235" s="282"/>
      <c r="H235" s="284"/>
      <c r="I235" s="280"/>
      <c r="J235" s="284"/>
      <c r="L235" s="44">
        <f t="shared" si="48"/>
        <v>0</v>
      </c>
      <c r="M235" s="14"/>
      <c r="N235" s="14">
        <f t="shared" si="49"/>
        <v>0</v>
      </c>
      <c r="O235" s="32"/>
      <c r="P235" s="12">
        <f t="shared" si="50"/>
        <v>0</v>
      </c>
      <c r="Q235" s="12">
        <f t="shared" si="51"/>
        <v>0</v>
      </c>
      <c r="R235" s="29"/>
      <c r="S235" s="41">
        <f t="shared" si="45"/>
        <v>0</v>
      </c>
      <c r="U235" s="276" t="s">
        <v>49</v>
      </c>
      <c r="V235" s="280"/>
      <c r="W235" s="276" t="s">
        <v>50</v>
      </c>
      <c r="Y235" s="90"/>
      <c r="Z235" s="90"/>
      <c r="AA235" s="276">
        <v>0</v>
      </c>
      <c r="AB235" s="259" t="str">
        <f t="shared" si="41"/>
        <v/>
      </c>
      <c r="AC235" s="29"/>
      <c r="AD235" s="61">
        <f t="shared" si="44"/>
        <v>133</v>
      </c>
      <c r="AE235" s="290"/>
      <c r="AF235" s="291"/>
      <c r="AG235" s="290"/>
      <c r="AH235" s="6">
        <f t="shared" si="38"/>
        <v>0</v>
      </c>
      <c r="AI235" s="63">
        <f t="shared" si="39"/>
        <v>1</v>
      </c>
      <c r="AJ235" s="63">
        <f t="shared" si="40"/>
        <v>0</v>
      </c>
      <c r="AK235" s="80">
        <f t="shared" si="36"/>
        <v>0</v>
      </c>
      <c r="AL235" s="231">
        <f t="shared" si="43"/>
        <v>0</v>
      </c>
      <c r="AM235" s="81">
        <f t="shared" si="37"/>
        <v>0</v>
      </c>
      <c r="AN235" s="236">
        <f t="shared" si="46"/>
        <v>0</v>
      </c>
      <c r="AO235" s="237">
        <f t="shared" si="47"/>
        <v>0</v>
      </c>
      <c r="AP235" s="295">
        <v>0</v>
      </c>
      <c r="AQ235" s="271">
        <v>0</v>
      </c>
      <c r="AR235" s="296">
        <v>0</v>
      </c>
      <c r="AS235" s="299"/>
      <c r="AT235" s="296">
        <v>0</v>
      </c>
      <c r="AU235" s="299"/>
      <c r="AV235" s="300" t="s">
        <v>184</v>
      </c>
      <c r="AW235" s="299">
        <v>0</v>
      </c>
      <c r="AX235" s="265" t="str">
        <f t="shared" si="34"/>
        <v/>
      </c>
      <c r="AY235" s="265" t="str">
        <f t="shared" si="42"/>
        <v/>
      </c>
      <c r="AZ235" s="268" t="str">
        <f t="shared" si="35"/>
        <v/>
      </c>
    </row>
    <row r="236" spans="1:52" ht="13">
      <c r="A236" s="282">
        <v>134</v>
      </c>
      <c r="B236" s="283"/>
      <c r="C236" s="280"/>
      <c r="D236" s="283"/>
      <c r="E236" s="280"/>
      <c r="F236" s="282"/>
      <c r="G236" s="282"/>
      <c r="H236" s="284"/>
      <c r="I236" s="280"/>
      <c r="J236" s="284"/>
      <c r="L236" s="44">
        <f t="shared" si="48"/>
        <v>0</v>
      </c>
      <c r="M236" s="14"/>
      <c r="N236" s="14">
        <f t="shared" si="49"/>
        <v>0</v>
      </c>
      <c r="O236" s="32"/>
      <c r="P236" s="12">
        <f t="shared" si="50"/>
        <v>0</v>
      </c>
      <c r="Q236" s="12">
        <f t="shared" si="51"/>
        <v>0</v>
      </c>
      <c r="R236" s="29"/>
      <c r="S236" s="41">
        <f t="shared" si="45"/>
        <v>0</v>
      </c>
      <c r="U236" s="276" t="s">
        <v>49</v>
      </c>
      <c r="V236" s="280"/>
      <c r="W236" s="276" t="s">
        <v>50</v>
      </c>
      <c r="Y236" s="90"/>
      <c r="Z236" s="90"/>
      <c r="AA236" s="276">
        <v>0</v>
      </c>
      <c r="AB236" s="259" t="str">
        <f t="shared" si="41"/>
        <v/>
      </c>
      <c r="AC236" s="29"/>
      <c r="AD236" s="61">
        <f t="shared" si="44"/>
        <v>134</v>
      </c>
      <c r="AE236" s="290"/>
      <c r="AF236" s="291"/>
      <c r="AG236" s="290"/>
      <c r="AH236" s="6">
        <f t="shared" si="38"/>
        <v>0</v>
      </c>
      <c r="AI236" s="63">
        <f t="shared" si="39"/>
        <v>1</v>
      </c>
      <c r="AJ236" s="63">
        <f t="shared" si="40"/>
        <v>0</v>
      </c>
      <c r="AK236" s="80">
        <f t="shared" si="36"/>
        <v>0</v>
      </c>
      <c r="AL236" s="231">
        <f t="shared" si="43"/>
        <v>0</v>
      </c>
      <c r="AM236" s="81">
        <f t="shared" si="37"/>
        <v>0</v>
      </c>
      <c r="AN236" s="236">
        <f t="shared" si="46"/>
        <v>0</v>
      </c>
      <c r="AO236" s="237">
        <f t="shared" si="47"/>
        <v>0</v>
      </c>
      <c r="AP236" s="295">
        <v>0</v>
      </c>
      <c r="AQ236" s="271">
        <v>0</v>
      </c>
      <c r="AR236" s="296">
        <v>0</v>
      </c>
      <c r="AS236" s="299"/>
      <c r="AT236" s="296">
        <v>0</v>
      </c>
      <c r="AU236" s="299"/>
      <c r="AV236" s="300" t="s">
        <v>184</v>
      </c>
      <c r="AW236" s="299">
        <v>0</v>
      </c>
      <c r="AX236" s="265" t="str">
        <f t="shared" ref="AX236:AX299" si="52">IF(J236&lt;&gt;"",(IF(D235=B236,"Korrekt??? Sie haben zwei gleiche Daten eingegeben","")),"")</f>
        <v/>
      </c>
      <c r="AY236" s="265" t="str">
        <f t="shared" si="42"/>
        <v/>
      </c>
      <c r="AZ236" s="268" t="str">
        <f t="shared" ref="AZ236:AZ299" si="53">IF(AND(OR(F236&lt;&gt;"",G236&lt;&gt;""),OR(G236&lt;&gt;"",H236&lt;&gt;""),OR(F236&lt;&gt;"",H236&lt;&gt;"")),"Es ist immer nur in einer der drei Spalten F, G oder H eine Einragung zu machen","")</f>
        <v/>
      </c>
    </row>
    <row r="237" spans="1:52" ht="13">
      <c r="A237" s="282">
        <v>135</v>
      </c>
      <c r="B237" s="283"/>
      <c r="C237" s="280"/>
      <c r="D237" s="283"/>
      <c r="E237" s="280"/>
      <c r="F237" s="282"/>
      <c r="G237" s="282"/>
      <c r="H237" s="284"/>
      <c r="I237" s="280"/>
      <c r="J237" s="284"/>
      <c r="L237" s="44">
        <f t="shared" si="48"/>
        <v>0</v>
      </c>
      <c r="M237" s="14"/>
      <c r="N237" s="14">
        <f t="shared" si="49"/>
        <v>0</v>
      </c>
      <c r="O237" s="32"/>
      <c r="P237" s="12">
        <f t="shared" si="50"/>
        <v>0</v>
      </c>
      <c r="Q237" s="12">
        <f t="shared" si="51"/>
        <v>0</v>
      </c>
      <c r="R237" s="29"/>
      <c r="S237" s="41">
        <f t="shared" si="45"/>
        <v>0</v>
      </c>
      <c r="U237" s="276" t="s">
        <v>49</v>
      </c>
      <c r="V237" s="280"/>
      <c r="W237" s="276" t="s">
        <v>50</v>
      </c>
      <c r="Y237" s="90"/>
      <c r="Z237" s="90"/>
      <c r="AA237" s="276">
        <v>0</v>
      </c>
      <c r="AB237" s="259" t="str">
        <f t="shared" si="41"/>
        <v/>
      </c>
      <c r="AC237" s="29"/>
      <c r="AD237" s="61">
        <f t="shared" si="44"/>
        <v>135</v>
      </c>
      <c r="AE237" s="290"/>
      <c r="AF237" s="291"/>
      <c r="AG237" s="290"/>
      <c r="AH237" s="6">
        <f t="shared" si="38"/>
        <v>0</v>
      </c>
      <c r="AI237" s="63">
        <f t="shared" si="39"/>
        <v>1</v>
      </c>
      <c r="AJ237" s="63">
        <f t="shared" si="40"/>
        <v>0</v>
      </c>
      <c r="AK237" s="80">
        <f t="shared" si="36"/>
        <v>0</v>
      </c>
      <c r="AL237" s="231">
        <f t="shared" si="43"/>
        <v>0</v>
      </c>
      <c r="AM237" s="81">
        <f t="shared" si="37"/>
        <v>0</v>
      </c>
      <c r="AN237" s="236">
        <f t="shared" si="46"/>
        <v>0</v>
      </c>
      <c r="AO237" s="237">
        <f t="shared" si="47"/>
        <v>0</v>
      </c>
      <c r="AP237" s="295">
        <v>0</v>
      </c>
      <c r="AQ237" s="271">
        <v>0</v>
      </c>
      <c r="AR237" s="296">
        <v>0</v>
      </c>
      <c r="AS237" s="299"/>
      <c r="AT237" s="296">
        <v>0</v>
      </c>
      <c r="AU237" s="299"/>
      <c r="AV237" s="300" t="s">
        <v>184</v>
      </c>
      <c r="AW237" s="299">
        <v>0</v>
      </c>
      <c r="AX237" s="265" t="str">
        <f t="shared" si="52"/>
        <v/>
      </c>
      <c r="AY237" s="265" t="str">
        <f t="shared" si="42"/>
        <v/>
      </c>
      <c r="AZ237" s="268" t="str">
        <f t="shared" si="53"/>
        <v/>
      </c>
    </row>
    <row r="238" spans="1:52" ht="13">
      <c r="A238" s="282">
        <v>136</v>
      </c>
      <c r="B238" s="283"/>
      <c r="C238" s="280"/>
      <c r="D238" s="283"/>
      <c r="E238" s="280"/>
      <c r="F238" s="282"/>
      <c r="G238" s="282"/>
      <c r="H238" s="284"/>
      <c r="I238" s="280"/>
      <c r="J238" s="284"/>
      <c r="L238" s="44">
        <f t="shared" si="48"/>
        <v>0</v>
      </c>
      <c r="M238" s="14"/>
      <c r="N238" s="14">
        <f t="shared" si="49"/>
        <v>0</v>
      </c>
      <c r="O238" s="32"/>
      <c r="P238" s="12">
        <f t="shared" si="50"/>
        <v>0</v>
      </c>
      <c r="Q238" s="12">
        <f t="shared" si="51"/>
        <v>0</v>
      </c>
      <c r="R238" s="29"/>
      <c r="S238" s="41">
        <f t="shared" si="45"/>
        <v>0</v>
      </c>
      <c r="U238" s="276" t="s">
        <v>49</v>
      </c>
      <c r="V238" s="280"/>
      <c r="W238" s="276" t="s">
        <v>50</v>
      </c>
      <c r="Y238" s="90"/>
      <c r="Z238" s="90"/>
      <c r="AA238" s="276">
        <v>0</v>
      </c>
      <c r="AB238" s="259" t="str">
        <f t="shared" si="41"/>
        <v/>
      </c>
      <c r="AC238" s="29"/>
      <c r="AD238" s="61">
        <f t="shared" si="44"/>
        <v>136</v>
      </c>
      <c r="AE238" s="290"/>
      <c r="AF238" s="291"/>
      <c r="AG238" s="290"/>
      <c r="AH238" s="6">
        <f t="shared" si="38"/>
        <v>0</v>
      </c>
      <c r="AI238" s="63">
        <f t="shared" si="39"/>
        <v>1</v>
      </c>
      <c r="AJ238" s="63">
        <f t="shared" si="40"/>
        <v>0</v>
      </c>
      <c r="AK238" s="80">
        <f t="shared" si="36"/>
        <v>0</v>
      </c>
      <c r="AL238" s="231">
        <f t="shared" si="43"/>
        <v>0</v>
      </c>
      <c r="AM238" s="81">
        <f t="shared" si="37"/>
        <v>0</v>
      </c>
      <c r="AN238" s="236">
        <f t="shared" si="46"/>
        <v>0</v>
      </c>
      <c r="AO238" s="237">
        <f t="shared" si="47"/>
        <v>0</v>
      </c>
      <c r="AP238" s="295">
        <v>0</v>
      </c>
      <c r="AQ238" s="271">
        <v>0</v>
      </c>
      <c r="AR238" s="296">
        <v>0</v>
      </c>
      <c r="AS238" s="299"/>
      <c r="AT238" s="296">
        <v>0</v>
      </c>
      <c r="AU238" s="299"/>
      <c r="AV238" s="300" t="s">
        <v>184</v>
      </c>
      <c r="AW238" s="299">
        <v>0</v>
      </c>
      <c r="AX238" s="265" t="str">
        <f t="shared" si="52"/>
        <v/>
      </c>
      <c r="AY238" s="265" t="str">
        <f t="shared" si="42"/>
        <v/>
      </c>
      <c r="AZ238" s="268" t="str">
        <f t="shared" si="53"/>
        <v/>
      </c>
    </row>
    <row r="239" spans="1:52" ht="13">
      <c r="A239" s="282">
        <v>137</v>
      </c>
      <c r="B239" s="283"/>
      <c r="C239" s="280"/>
      <c r="D239" s="283"/>
      <c r="E239" s="280"/>
      <c r="F239" s="282"/>
      <c r="G239" s="282"/>
      <c r="H239" s="284"/>
      <c r="I239" s="280"/>
      <c r="J239" s="284"/>
      <c r="L239" s="44">
        <f t="shared" si="48"/>
        <v>0</v>
      </c>
      <c r="M239" s="14"/>
      <c r="N239" s="14">
        <f t="shared" si="49"/>
        <v>0</v>
      </c>
      <c r="O239" s="32"/>
      <c r="P239" s="12">
        <f t="shared" si="50"/>
        <v>0</v>
      </c>
      <c r="Q239" s="12">
        <f t="shared" si="51"/>
        <v>0</v>
      </c>
      <c r="R239" s="29"/>
      <c r="S239" s="41">
        <f t="shared" si="45"/>
        <v>0</v>
      </c>
      <c r="U239" s="276" t="s">
        <v>49</v>
      </c>
      <c r="V239" s="280"/>
      <c r="W239" s="276" t="s">
        <v>50</v>
      </c>
      <c r="Y239" s="90"/>
      <c r="Z239" s="90"/>
      <c r="AA239" s="276">
        <v>0</v>
      </c>
      <c r="AB239" s="259" t="str">
        <f t="shared" si="41"/>
        <v/>
      </c>
      <c r="AC239" s="29"/>
      <c r="AD239" s="61">
        <f t="shared" si="44"/>
        <v>137</v>
      </c>
      <c r="AE239" s="290"/>
      <c r="AF239" s="291"/>
      <c r="AG239" s="290"/>
      <c r="AH239" s="6">
        <f t="shared" si="38"/>
        <v>0</v>
      </c>
      <c r="AI239" s="63">
        <f t="shared" si="39"/>
        <v>1</v>
      </c>
      <c r="AJ239" s="63">
        <f t="shared" si="40"/>
        <v>0</v>
      </c>
      <c r="AK239" s="80">
        <f t="shared" si="36"/>
        <v>0</v>
      </c>
      <c r="AL239" s="231">
        <f t="shared" si="43"/>
        <v>0</v>
      </c>
      <c r="AM239" s="81">
        <f t="shared" si="37"/>
        <v>0</v>
      </c>
      <c r="AN239" s="236">
        <f t="shared" si="46"/>
        <v>0</v>
      </c>
      <c r="AO239" s="237">
        <f t="shared" si="47"/>
        <v>0</v>
      </c>
      <c r="AP239" s="295">
        <v>0</v>
      </c>
      <c r="AQ239" s="271">
        <v>0</v>
      </c>
      <c r="AR239" s="296">
        <v>0</v>
      </c>
      <c r="AS239" s="299"/>
      <c r="AT239" s="296">
        <v>0</v>
      </c>
      <c r="AU239" s="299"/>
      <c r="AV239" s="300" t="s">
        <v>184</v>
      </c>
      <c r="AW239" s="299">
        <v>0</v>
      </c>
      <c r="AX239" s="265" t="str">
        <f t="shared" si="52"/>
        <v/>
      </c>
      <c r="AY239" s="265" t="str">
        <f t="shared" si="42"/>
        <v/>
      </c>
      <c r="AZ239" s="268" t="str">
        <f t="shared" si="53"/>
        <v/>
      </c>
    </row>
    <row r="240" spans="1:52" ht="13">
      <c r="A240" s="282">
        <v>138</v>
      </c>
      <c r="B240" s="283"/>
      <c r="C240" s="280"/>
      <c r="D240" s="283"/>
      <c r="E240" s="280"/>
      <c r="F240" s="282"/>
      <c r="G240" s="282"/>
      <c r="H240" s="284"/>
      <c r="I240" s="280"/>
      <c r="J240" s="284"/>
      <c r="L240" s="44">
        <f t="shared" si="48"/>
        <v>0</v>
      </c>
      <c r="M240" s="14"/>
      <c r="N240" s="14">
        <f t="shared" si="49"/>
        <v>0</v>
      </c>
      <c r="O240" s="32"/>
      <c r="P240" s="12">
        <f t="shared" si="50"/>
        <v>0</v>
      </c>
      <c r="Q240" s="12">
        <f t="shared" si="51"/>
        <v>0</v>
      </c>
      <c r="R240" s="29"/>
      <c r="S240" s="41">
        <f t="shared" si="45"/>
        <v>0</v>
      </c>
      <c r="U240" s="276" t="s">
        <v>49</v>
      </c>
      <c r="V240" s="280"/>
      <c r="W240" s="276" t="s">
        <v>50</v>
      </c>
      <c r="Y240" s="90"/>
      <c r="Z240" s="90"/>
      <c r="AA240" s="276">
        <v>0</v>
      </c>
      <c r="AB240" s="259" t="str">
        <f t="shared" si="41"/>
        <v/>
      </c>
      <c r="AC240" s="29"/>
      <c r="AD240" s="61">
        <f t="shared" si="44"/>
        <v>138</v>
      </c>
      <c r="AE240" s="290"/>
      <c r="AF240" s="291"/>
      <c r="AG240" s="290"/>
      <c r="AH240" s="6">
        <f t="shared" si="38"/>
        <v>0</v>
      </c>
      <c r="AI240" s="63">
        <f t="shared" si="39"/>
        <v>1</v>
      </c>
      <c r="AJ240" s="63">
        <f t="shared" si="40"/>
        <v>0</v>
      </c>
      <c r="AK240" s="80">
        <f t="shared" si="36"/>
        <v>0</v>
      </c>
      <c r="AL240" s="231">
        <f t="shared" si="43"/>
        <v>0</v>
      </c>
      <c r="AM240" s="81">
        <f t="shared" si="37"/>
        <v>0</v>
      </c>
      <c r="AN240" s="236">
        <f t="shared" si="46"/>
        <v>0</v>
      </c>
      <c r="AO240" s="237">
        <f t="shared" si="47"/>
        <v>0</v>
      </c>
      <c r="AP240" s="295">
        <v>0</v>
      </c>
      <c r="AQ240" s="271">
        <v>0</v>
      </c>
      <c r="AR240" s="296">
        <v>0</v>
      </c>
      <c r="AS240" s="299"/>
      <c r="AT240" s="296">
        <v>0</v>
      </c>
      <c r="AU240" s="299"/>
      <c r="AV240" s="300" t="s">
        <v>184</v>
      </c>
      <c r="AW240" s="299">
        <v>0</v>
      </c>
      <c r="AX240" s="265" t="str">
        <f t="shared" si="52"/>
        <v/>
      </c>
      <c r="AY240" s="265" t="str">
        <f t="shared" si="42"/>
        <v/>
      </c>
      <c r="AZ240" s="268" t="str">
        <f t="shared" si="53"/>
        <v/>
      </c>
    </row>
    <row r="241" spans="1:52" ht="13">
      <c r="A241" s="282">
        <v>139</v>
      </c>
      <c r="B241" s="283"/>
      <c r="C241" s="280"/>
      <c r="D241" s="283"/>
      <c r="E241" s="280"/>
      <c r="F241" s="282"/>
      <c r="G241" s="282"/>
      <c r="H241" s="284"/>
      <c r="I241" s="280"/>
      <c r="J241" s="284"/>
      <c r="L241" s="44">
        <f t="shared" si="48"/>
        <v>0</v>
      </c>
      <c r="M241" s="14"/>
      <c r="N241" s="14">
        <f t="shared" si="49"/>
        <v>0</v>
      </c>
      <c r="O241" s="32"/>
      <c r="P241" s="12">
        <f t="shared" si="50"/>
        <v>0</v>
      </c>
      <c r="Q241" s="12">
        <f t="shared" si="51"/>
        <v>0</v>
      </c>
      <c r="R241" s="29"/>
      <c r="S241" s="41">
        <f t="shared" si="45"/>
        <v>0</v>
      </c>
      <c r="U241" s="276" t="s">
        <v>49</v>
      </c>
      <c r="V241" s="280"/>
      <c r="W241" s="276" t="s">
        <v>50</v>
      </c>
      <c r="Y241" s="90"/>
      <c r="Z241" s="90"/>
      <c r="AA241" s="276">
        <v>0</v>
      </c>
      <c r="AB241" s="259" t="str">
        <f t="shared" si="41"/>
        <v/>
      </c>
      <c r="AC241" s="29"/>
      <c r="AD241" s="61">
        <f t="shared" si="44"/>
        <v>139</v>
      </c>
      <c r="AE241" s="290"/>
      <c r="AF241" s="291"/>
      <c r="AG241" s="290"/>
      <c r="AH241" s="6">
        <f t="shared" si="38"/>
        <v>0</v>
      </c>
      <c r="AI241" s="63">
        <f t="shared" si="39"/>
        <v>1</v>
      </c>
      <c r="AJ241" s="63">
        <f t="shared" si="40"/>
        <v>0</v>
      </c>
      <c r="AK241" s="80">
        <f t="shared" si="36"/>
        <v>0</v>
      </c>
      <c r="AL241" s="231">
        <f t="shared" si="43"/>
        <v>0</v>
      </c>
      <c r="AM241" s="81">
        <f t="shared" si="37"/>
        <v>0</v>
      </c>
      <c r="AN241" s="236">
        <f t="shared" si="46"/>
        <v>0</v>
      </c>
      <c r="AO241" s="237">
        <f t="shared" si="47"/>
        <v>0</v>
      </c>
      <c r="AP241" s="295">
        <v>0</v>
      </c>
      <c r="AQ241" s="271">
        <v>0</v>
      </c>
      <c r="AR241" s="296">
        <v>0</v>
      </c>
      <c r="AS241" s="299"/>
      <c r="AT241" s="296">
        <v>0</v>
      </c>
      <c r="AU241" s="299"/>
      <c r="AV241" s="300" t="s">
        <v>184</v>
      </c>
      <c r="AW241" s="299">
        <v>0</v>
      </c>
      <c r="AX241" s="265" t="str">
        <f t="shared" si="52"/>
        <v/>
      </c>
      <c r="AY241" s="265" t="str">
        <f t="shared" si="42"/>
        <v/>
      </c>
      <c r="AZ241" s="268" t="str">
        <f t="shared" si="53"/>
        <v/>
      </c>
    </row>
    <row r="242" spans="1:52" ht="13">
      <c r="A242" s="282">
        <v>140</v>
      </c>
      <c r="B242" s="283"/>
      <c r="C242" s="280"/>
      <c r="D242" s="283"/>
      <c r="E242" s="280"/>
      <c r="F242" s="282"/>
      <c r="G242" s="282"/>
      <c r="H242" s="284"/>
      <c r="I242" s="280"/>
      <c r="J242" s="284"/>
      <c r="L242" s="44">
        <f t="shared" si="48"/>
        <v>0</v>
      </c>
      <c r="M242" s="14"/>
      <c r="N242" s="14">
        <f t="shared" si="49"/>
        <v>0</v>
      </c>
      <c r="O242" s="32"/>
      <c r="P242" s="12">
        <f t="shared" si="50"/>
        <v>0</v>
      </c>
      <c r="Q242" s="12">
        <f t="shared" si="51"/>
        <v>0</v>
      </c>
      <c r="R242" s="29"/>
      <c r="S242" s="41">
        <f t="shared" si="45"/>
        <v>0</v>
      </c>
      <c r="U242" s="276" t="s">
        <v>49</v>
      </c>
      <c r="V242" s="280"/>
      <c r="W242" s="276" t="s">
        <v>50</v>
      </c>
      <c r="Y242" s="90"/>
      <c r="Z242" s="90"/>
      <c r="AA242" s="276">
        <v>0</v>
      </c>
      <c r="AB242" s="259" t="str">
        <f t="shared" si="41"/>
        <v/>
      </c>
      <c r="AC242" s="29"/>
      <c r="AD242" s="61">
        <f t="shared" si="44"/>
        <v>140</v>
      </c>
      <c r="AE242" s="290"/>
      <c r="AF242" s="291"/>
      <c r="AG242" s="290"/>
      <c r="AH242" s="6">
        <f t="shared" si="38"/>
        <v>0</v>
      </c>
      <c r="AI242" s="63">
        <f t="shared" si="39"/>
        <v>1</v>
      </c>
      <c r="AJ242" s="63">
        <f t="shared" si="40"/>
        <v>0</v>
      </c>
      <c r="AK242" s="80">
        <f t="shared" si="36"/>
        <v>0</v>
      </c>
      <c r="AL242" s="231">
        <f t="shared" si="43"/>
        <v>0</v>
      </c>
      <c r="AM242" s="81">
        <f t="shared" si="37"/>
        <v>0</v>
      </c>
      <c r="AN242" s="236">
        <f t="shared" si="46"/>
        <v>0</v>
      </c>
      <c r="AO242" s="237">
        <f t="shared" si="47"/>
        <v>0</v>
      </c>
      <c r="AP242" s="295">
        <v>0</v>
      </c>
      <c r="AQ242" s="271">
        <v>0</v>
      </c>
      <c r="AR242" s="296">
        <v>0</v>
      </c>
      <c r="AS242" s="299"/>
      <c r="AT242" s="296">
        <v>0</v>
      </c>
      <c r="AU242" s="299"/>
      <c r="AV242" s="300" t="s">
        <v>184</v>
      </c>
      <c r="AW242" s="299">
        <v>0</v>
      </c>
      <c r="AX242" s="265" t="str">
        <f t="shared" si="52"/>
        <v/>
      </c>
      <c r="AY242" s="265" t="str">
        <f t="shared" si="42"/>
        <v/>
      </c>
      <c r="AZ242" s="268" t="str">
        <f t="shared" si="53"/>
        <v/>
      </c>
    </row>
    <row r="243" spans="1:52" ht="13">
      <c r="A243" s="282">
        <v>141</v>
      </c>
      <c r="B243" s="283"/>
      <c r="C243" s="280"/>
      <c r="D243" s="283"/>
      <c r="E243" s="280"/>
      <c r="F243" s="282"/>
      <c r="G243" s="282"/>
      <c r="H243" s="284"/>
      <c r="I243" s="280"/>
      <c r="J243" s="284"/>
      <c r="L243" s="44">
        <f t="shared" si="48"/>
        <v>0</v>
      </c>
      <c r="M243" s="14"/>
      <c r="N243" s="14">
        <f t="shared" si="49"/>
        <v>0</v>
      </c>
      <c r="O243" s="32"/>
      <c r="P243" s="12">
        <f t="shared" si="50"/>
        <v>0</v>
      </c>
      <c r="Q243" s="12">
        <f t="shared" si="51"/>
        <v>0</v>
      </c>
      <c r="R243" s="29"/>
      <c r="S243" s="41">
        <f t="shared" si="45"/>
        <v>0</v>
      </c>
      <c r="U243" s="276" t="s">
        <v>49</v>
      </c>
      <c r="V243" s="280"/>
      <c r="W243" s="276" t="s">
        <v>50</v>
      </c>
      <c r="Y243" s="90"/>
      <c r="Z243" s="90"/>
      <c r="AA243" s="276">
        <v>0</v>
      </c>
      <c r="AB243" s="259" t="str">
        <f t="shared" si="41"/>
        <v/>
      </c>
      <c r="AC243" s="29"/>
      <c r="AD243" s="61">
        <f t="shared" si="44"/>
        <v>141</v>
      </c>
      <c r="AE243" s="290"/>
      <c r="AF243" s="291"/>
      <c r="AG243" s="290"/>
      <c r="AH243" s="6">
        <f t="shared" si="38"/>
        <v>0</v>
      </c>
      <c r="AI243" s="63">
        <f t="shared" si="39"/>
        <v>1</v>
      </c>
      <c r="AJ243" s="63">
        <f t="shared" si="40"/>
        <v>0</v>
      </c>
      <c r="AK243" s="80">
        <f t="shared" si="36"/>
        <v>0</v>
      </c>
      <c r="AL243" s="231">
        <f t="shared" si="43"/>
        <v>0</v>
      </c>
      <c r="AM243" s="81">
        <f t="shared" si="37"/>
        <v>0</v>
      </c>
      <c r="AN243" s="236">
        <f t="shared" si="46"/>
        <v>0</v>
      </c>
      <c r="AO243" s="237">
        <f t="shared" si="47"/>
        <v>0</v>
      </c>
      <c r="AP243" s="295">
        <v>0</v>
      </c>
      <c r="AQ243" s="271">
        <v>0</v>
      </c>
      <c r="AR243" s="296">
        <v>0</v>
      </c>
      <c r="AS243" s="299"/>
      <c r="AT243" s="296">
        <v>0</v>
      </c>
      <c r="AU243" s="299"/>
      <c r="AV243" s="300" t="s">
        <v>184</v>
      </c>
      <c r="AW243" s="299">
        <v>0</v>
      </c>
      <c r="AX243" s="265" t="str">
        <f t="shared" si="52"/>
        <v/>
      </c>
      <c r="AY243" s="265" t="str">
        <f t="shared" si="42"/>
        <v/>
      </c>
      <c r="AZ243" s="268" t="str">
        <f t="shared" si="53"/>
        <v/>
      </c>
    </row>
    <row r="244" spans="1:52" ht="13">
      <c r="A244" s="282">
        <v>142</v>
      </c>
      <c r="B244" s="283"/>
      <c r="C244" s="280"/>
      <c r="D244" s="283"/>
      <c r="E244" s="280"/>
      <c r="F244" s="282"/>
      <c r="G244" s="282"/>
      <c r="H244" s="284"/>
      <c r="I244" s="280"/>
      <c r="J244" s="284"/>
      <c r="L244" s="44">
        <f t="shared" si="48"/>
        <v>0</v>
      </c>
      <c r="M244" s="14"/>
      <c r="N244" s="14">
        <f t="shared" si="49"/>
        <v>0</v>
      </c>
      <c r="O244" s="32"/>
      <c r="P244" s="12">
        <f t="shared" si="50"/>
        <v>0</v>
      </c>
      <c r="Q244" s="12">
        <f t="shared" si="51"/>
        <v>0</v>
      </c>
      <c r="R244" s="29"/>
      <c r="S244" s="41">
        <f t="shared" si="45"/>
        <v>0</v>
      </c>
      <c r="U244" s="276" t="s">
        <v>49</v>
      </c>
      <c r="V244" s="280"/>
      <c r="W244" s="276" t="s">
        <v>50</v>
      </c>
      <c r="Y244" s="90"/>
      <c r="Z244" s="90"/>
      <c r="AA244" s="276">
        <v>0</v>
      </c>
      <c r="AB244" s="259" t="str">
        <f t="shared" si="41"/>
        <v/>
      </c>
      <c r="AC244" s="29"/>
      <c r="AD244" s="61">
        <f t="shared" si="44"/>
        <v>142</v>
      </c>
      <c r="AE244" s="290"/>
      <c r="AF244" s="291"/>
      <c r="AG244" s="290"/>
      <c r="AH244" s="6">
        <f t="shared" si="38"/>
        <v>0</v>
      </c>
      <c r="AI244" s="63">
        <f t="shared" si="39"/>
        <v>1</v>
      </c>
      <c r="AJ244" s="63">
        <f t="shared" si="40"/>
        <v>0</v>
      </c>
      <c r="AK244" s="80">
        <f t="shared" si="36"/>
        <v>0</v>
      </c>
      <c r="AL244" s="231">
        <f t="shared" si="43"/>
        <v>0</v>
      </c>
      <c r="AM244" s="81">
        <f t="shared" si="37"/>
        <v>0</v>
      </c>
      <c r="AN244" s="236">
        <f t="shared" si="46"/>
        <v>0</v>
      </c>
      <c r="AO244" s="237">
        <f t="shared" si="47"/>
        <v>0</v>
      </c>
      <c r="AP244" s="295">
        <v>0</v>
      </c>
      <c r="AQ244" s="271">
        <v>0</v>
      </c>
      <c r="AR244" s="296">
        <v>0</v>
      </c>
      <c r="AS244" s="299"/>
      <c r="AT244" s="296">
        <v>0</v>
      </c>
      <c r="AU244" s="299"/>
      <c r="AV244" s="300" t="s">
        <v>184</v>
      </c>
      <c r="AW244" s="299">
        <v>0</v>
      </c>
      <c r="AX244" s="265" t="str">
        <f t="shared" si="52"/>
        <v/>
      </c>
      <c r="AY244" s="265" t="str">
        <f t="shared" si="42"/>
        <v/>
      </c>
      <c r="AZ244" s="268" t="str">
        <f t="shared" si="53"/>
        <v/>
      </c>
    </row>
    <row r="245" spans="1:52" ht="13">
      <c r="A245" s="282">
        <v>143</v>
      </c>
      <c r="B245" s="283"/>
      <c r="C245" s="280"/>
      <c r="D245" s="283"/>
      <c r="E245" s="280"/>
      <c r="F245" s="282"/>
      <c r="G245" s="282"/>
      <c r="H245" s="284"/>
      <c r="I245" s="280"/>
      <c r="J245" s="284"/>
      <c r="L245" s="44">
        <f t="shared" si="48"/>
        <v>0</v>
      </c>
      <c r="M245" s="14"/>
      <c r="N245" s="14">
        <f t="shared" si="49"/>
        <v>0</v>
      </c>
      <c r="O245" s="32"/>
      <c r="P245" s="12">
        <f t="shared" si="50"/>
        <v>0</v>
      </c>
      <c r="Q245" s="12">
        <f t="shared" si="51"/>
        <v>0</v>
      </c>
      <c r="R245" s="29"/>
      <c r="S245" s="41">
        <f t="shared" si="45"/>
        <v>0</v>
      </c>
      <c r="U245" s="276" t="s">
        <v>49</v>
      </c>
      <c r="V245" s="280"/>
      <c r="W245" s="276" t="s">
        <v>50</v>
      </c>
      <c r="Y245" s="90"/>
      <c r="Z245" s="90"/>
      <c r="AA245" s="276">
        <v>0</v>
      </c>
      <c r="AB245" s="259" t="str">
        <f t="shared" si="41"/>
        <v/>
      </c>
      <c r="AC245" s="29"/>
      <c r="AD245" s="61">
        <f t="shared" si="44"/>
        <v>143</v>
      </c>
      <c r="AE245" s="290"/>
      <c r="AF245" s="291"/>
      <c r="AG245" s="290"/>
      <c r="AH245" s="6">
        <f t="shared" si="38"/>
        <v>0</v>
      </c>
      <c r="AI245" s="63">
        <f t="shared" si="39"/>
        <v>1</v>
      </c>
      <c r="AJ245" s="63">
        <f t="shared" si="40"/>
        <v>0</v>
      </c>
      <c r="AK245" s="80">
        <f t="shared" si="36"/>
        <v>0</v>
      </c>
      <c r="AL245" s="231">
        <f t="shared" si="43"/>
        <v>0</v>
      </c>
      <c r="AM245" s="81">
        <f t="shared" si="37"/>
        <v>0</v>
      </c>
      <c r="AN245" s="236">
        <f t="shared" si="46"/>
        <v>0</v>
      </c>
      <c r="AO245" s="237">
        <f t="shared" si="47"/>
        <v>0</v>
      </c>
      <c r="AP245" s="295">
        <v>0</v>
      </c>
      <c r="AQ245" s="271">
        <v>0</v>
      </c>
      <c r="AR245" s="296">
        <v>0</v>
      </c>
      <c r="AS245" s="299"/>
      <c r="AT245" s="296">
        <v>0</v>
      </c>
      <c r="AU245" s="299"/>
      <c r="AV245" s="300" t="s">
        <v>184</v>
      </c>
      <c r="AW245" s="299">
        <v>0</v>
      </c>
      <c r="AX245" s="265" t="str">
        <f t="shared" si="52"/>
        <v/>
      </c>
      <c r="AY245" s="265" t="str">
        <f t="shared" si="42"/>
        <v/>
      </c>
      <c r="AZ245" s="268" t="str">
        <f t="shared" si="53"/>
        <v/>
      </c>
    </row>
    <row r="246" spans="1:52" ht="13">
      <c r="A246" s="282">
        <v>144</v>
      </c>
      <c r="B246" s="283"/>
      <c r="C246" s="280"/>
      <c r="D246" s="283"/>
      <c r="E246" s="280"/>
      <c r="F246" s="282"/>
      <c r="G246" s="282"/>
      <c r="H246" s="284"/>
      <c r="I246" s="280"/>
      <c r="J246" s="284"/>
      <c r="L246" s="44">
        <f t="shared" si="48"/>
        <v>0</v>
      </c>
      <c r="M246" s="14"/>
      <c r="N246" s="14">
        <f t="shared" si="49"/>
        <v>0</v>
      </c>
      <c r="O246" s="32"/>
      <c r="P246" s="12">
        <f t="shared" si="50"/>
        <v>0</v>
      </c>
      <c r="Q246" s="12">
        <f t="shared" si="51"/>
        <v>0</v>
      </c>
      <c r="R246" s="29"/>
      <c r="S246" s="41">
        <f t="shared" si="45"/>
        <v>0</v>
      </c>
      <c r="U246" s="276" t="s">
        <v>49</v>
      </c>
      <c r="V246" s="280"/>
      <c r="W246" s="276" t="s">
        <v>50</v>
      </c>
      <c r="Y246" s="90"/>
      <c r="Z246" s="90"/>
      <c r="AA246" s="276">
        <v>0</v>
      </c>
      <c r="AB246" s="259" t="str">
        <f t="shared" si="41"/>
        <v/>
      </c>
      <c r="AC246" s="29"/>
      <c r="AD246" s="61">
        <f t="shared" si="44"/>
        <v>144</v>
      </c>
      <c r="AE246" s="290"/>
      <c r="AF246" s="291"/>
      <c r="AG246" s="290"/>
      <c r="AH246" s="6">
        <f t="shared" si="38"/>
        <v>0</v>
      </c>
      <c r="AI246" s="63">
        <f t="shared" si="39"/>
        <v>1</v>
      </c>
      <c r="AJ246" s="63">
        <f t="shared" si="40"/>
        <v>0</v>
      </c>
      <c r="AK246" s="80">
        <f t="shared" si="36"/>
        <v>0</v>
      </c>
      <c r="AL246" s="231">
        <f t="shared" si="43"/>
        <v>0</v>
      </c>
      <c r="AM246" s="81">
        <f t="shared" si="37"/>
        <v>0</v>
      </c>
      <c r="AN246" s="236">
        <f t="shared" si="46"/>
        <v>0</v>
      </c>
      <c r="AO246" s="237">
        <f t="shared" si="47"/>
        <v>0</v>
      </c>
      <c r="AP246" s="295">
        <v>0</v>
      </c>
      <c r="AQ246" s="271">
        <v>0</v>
      </c>
      <c r="AR246" s="296">
        <v>0</v>
      </c>
      <c r="AS246" s="299"/>
      <c r="AT246" s="296">
        <v>0</v>
      </c>
      <c r="AU246" s="299"/>
      <c r="AV246" s="300" t="s">
        <v>184</v>
      </c>
      <c r="AW246" s="299">
        <v>0</v>
      </c>
      <c r="AX246" s="265" t="str">
        <f t="shared" si="52"/>
        <v/>
      </c>
      <c r="AY246" s="265" t="str">
        <f t="shared" si="42"/>
        <v/>
      </c>
      <c r="AZ246" s="268" t="str">
        <f t="shared" si="53"/>
        <v/>
      </c>
    </row>
    <row r="247" spans="1:52" ht="13">
      <c r="A247" s="282">
        <v>145</v>
      </c>
      <c r="B247" s="283"/>
      <c r="C247" s="280"/>
      <c r="D247" s="283"/>
      <c r="E247" s="280"/>
      <c r="F247" s="282"/>
      <c r="G247" s="282"/>
      <c r="H247" s="284"/>
      <c r="I247" s="280"/>
      <c r="J247" s="284"/>
      <c r="L247" s="44">
        <f t="shared" si="48"/>
        <v>0</v>
      </c>
      <c r="M247" s="14"/>
      <c r="N247" s="14">
        <f t="shared" si="49"/>
        <v>0</v>
      </c>
      <c r="O247" s="32"/>
      <c r="P247" s="12">
        <f t="shared" si="50"/>
        <v>0</v>
      </c>
      <c r="Q247" s="12">
        <f t="shared" si="51"/>
        <v>0</v>
      </c>
      <c r="R247" s="29"/>
      <c r="S247" s="41">
        <f t="shared" si="45"/>
        <v>0</v>
      </c>
      <c r="U247" s="276" t="s">
        <v>49</v>
      </c>
      <c r="V247" s="280"/>
      <c r="W247" s="276" t="s">
        <v>50</v>
      </c>
      <c r="Y247" s="90"/>
      <c r="Z247" s="90"/>
      <c r="AA247" s="276">
        <v>0</v>
      </c>
      <c r="AB247" s="259" t="str">
        <f t="shared" si="41"/>
        <v/>
      </c>
      <c r="AC247" s="29"/>
      <c r="AD247" s="61">
        <f t="shared" si="44"/>
        <v>145</v>
      </c>
      <c r="AE247" s="290"/>
      <c r="AF247" s="291"/>
      <c r="AG247" s="290"/>
      <c r="AH247" s="6">
        <f t="shared" si="38"/>
        <v>0</v>
      </c>
      <c r="AI247" s="63">
        <f t="shared" si="39"/>
        <v>1</v>
      </c>
      <c r="AJ247" s="63">
        <f t="shared" si="40"/>
        <v>0</v>
      </c>
      <c r="AK247" s="80">
        <f t="shared" si="36"/>
        <v>0</v>
      </c>
      <c r="AL247" s="231">
        <f t="shared" si="43"/>
        <v>0</v>
      </c>
      <c r="AM247" s="81">
        <f t="shared" si="37"/>
        <v>0</v>
      </c>
      <c r="AN247" s="236">
        <f t="shared" si="46"/>
        <v>0</v>
      </c>
      <c r="AO247" s="237">
        <f t="shared" si="47"/>
        <v>0</v>
      </c>
      <c r="AP247" s="295">
        <v>0</v>
      </c>
      <c r="AQ247" s="271">
        <v>0</v>
      </c>
      <c r="AR247" s="296">
        <v>0</v>
      </c>
      <c r="AS247" s="299"/>
      <c r="AT247" s="296">
        <v>0</v>
      </c>
      <c r="AU247" s="299"/>
      <c r="AV247" s="300" t="s">
        <v>184</v>
      </c>
      <c r="AW247" s="299">
        <v>0</v>
      </c>
      <c r="AX247" s="265" t="str">
        <f t="shared" si="52"/>
        <v/>
      </c>
      <c r="AY247" s="265" t="str">
        <f t="shared" si="42"/>
        <v/>
      </c>
      <c r="AZ247" s="268" t="str">
        <f t="shared" si="53"/>
        <v/>
      </c>
    </row>
    <row r="248" spans="1:52" ht="13">
      <c r="A248" s="282">
        <v>146</v>
      </c>
      <c r="B248" s="283"/>
      <c r="C248" s="280"/>
      <c r="D248" s="283"/>
      <c r="E248" s="280"/>
      <c r="F248" s="282"/>
      <c r="G248" s="282"/>
      <c r="H248" s="284"/>
      <c r="I248" s="280"/>
      <c r="J248" s="284"/>
      <c r="L248" s="44">
        <f t="shared" si="48"/>
        <v>0</v>
      </c>
      <c r="M248" s="14"/>
      <c r="N248" s="14">
        <f t="shared" si="49"/>
        <v>0</v>
      </c>
      <c r="O248" s="32"/>
      <c r="P248" s="12">
        <f t="shared" si="50"/>
        <v>0</v>
      </c>
      <c r="Q248" s="12">
        <f t="shared" si="51"/>
        <v>0</v>
      </c>
      <c r="R248" s="29"/>
      <c r="S248" s="41">
        <f t="shared" si="45"/>
        <v>0</v>
      </c>
      <c r="U248" s="276" t="s">
        <v>49</v>
      </c>
      <c r="V248" s="280"/>
      <c r="W248" s="276" t="s">
        <v>50</v>
      </c>
      <c r="Y248" s="90"/>
      <c r="Z248" s="90"/>
      <c r="AA248" s="276">
        <v>0</v>
      </c>
      <c r="AB248" s="259" t="str">
        <f t="shared" si="41"/>
        <v/>
      </c>
      <c r="AC248" s="29"/>
      <c r="AD248" s="61">
        <f t="shared" si="44"/>
        <v>146</v>
      </c>
      <c r="AE248" s="290"/>
      <c r="AF248" s="291"/>
      <c r="AG248" s="290"/>
      <c r="AH248" s="6">
        <f t="shared" si="38"/>
        <v>0</v>
      </c>
      <c r="AI248" s="63">
        <f t="shared" si="39"/>
        <v>1</v>
      </c>
      <c r="AJ248" s="63">
        <f t="shared" si="40"/>
        <v>0</v>
      </c>
      <c r="AK248" s="80">
        <f t="shared" si="36"/>
        <v>0</v>
      </c>
      <c r="AL248" s="231">
        <f t="shared" si="43"/>
        <v>0</v>
      </c>
      <c r="AM248" s="81">
        <f t="shared" si="37"/>
        <v>0</v>
      </c>
      <c r="AN248" s="236">
        <f t="shared" si="46"/>
        <v>0</v>
      </c>
      <c r="AO248" s="237">
        <f t="shared" si="47"/>
        <v>0</v>
      </c>
      <c r="AP248" s="295">
        <v>0</v>
      </c>
      <c r="AQ248" s="271">
        <v>0</v>
      </c>
      <c r="AR248" s="296">
        <v>0</v>
      </c>
      <c r="AS248" s="299"/>
      <c r="AT248" s="296">
        <v>0</v>
      </c>
      <c r="AU248" s="299"/>
      <c r="AV248" s="300" t="s">
        <v>184</v>
      </c>
      <c r="AW248" s="299">
        <v>0</v>
      </c>
      <c r="AX248" s="265" t="str">
        <f t="shared" si="52"/>
        <v/>
      </c>
      <c r="AY248" s="265" t="str">
        <f t="shared" si="42"/>
        <v/>
      </c>
      <c r="AZ248" s="268" t="str">
        <f t="shared" si="53"/>
        <v/>
      </c>
    </row>
    <row r="249" spans="1:52" ht="13">
      <c r="A249" s="282">
        <v>147</v>
      </c>
      <c r="B249" s="283"/>
      <c r="C249" s="280"/>
      <c r="D249" s="283"/>
      <c r="E249" s="280"/>
      <c r="F249" s="282"/>
      <c r="G249" s="282"/>
      <c r="H249" s="284"/>
      <c r="I249" s="280"/>
      <c r="J249" s="284"/>
      <c r="L249" s="44">
        <f t="shared" si="48"/>
        <v>0</v>
      </c>
      <c r="M249" s="14"/>
      <c r="N249" s="14">
        <f t="shared" si="49"/>
        <v>0</v>
      </c>
      <c r="O249" s="32"/>
      <c r="P249" s="12">
        <f t="shared" si="50"/>
        <v>0</v>
      </c>
      <c r="Q249" s="12">
        <f t="shared" si="51"/>
        <v>0</v>
      </c>
      <c r="R249" s="29"/>
      <c r="S249" s="41">
        <f t="shared" si="45"/>
        <v>0</v>
      </c>
      <c r="U249" s="276" t="s">
        <v>49</v>
      </c>
      <c r="V249" s="280"/>
      <c r="W249" s="276" t="s">
        <v>50</v>
      </c>
      <c r="Y249" s="90"/>
      <c r="Z249" s="90"/>
      <c r="AA249" s="276">
        <v>0</v>
      </c>
      <c r="AB249" s="259" t="str">
        <f t="shared" si="41"/>
        <v/>
      </c>
      <c r="AC249" s="29"/>
      <c r="AD249" s="61">
        <f t="shared" si="44"/>
        <v>147</v>
      </c>
      <c r="AE249" s="290"/>
      <c r="AF249" s="291"/>
      <c r="AG249" s="290"/>
      <c r="AH249" s="6">
        <f t="shared" si="38"/>
        <v>0</v>
      </c>
      <c r="AI249" s="63">
        <f t="shared" si="39"/>
        <v>1</v>
      </c>
      <c r="AJ249" s="63">
        <f t="shared" si="40"/>
        <v>0</v>
      </c>
      <c r="AK249" s="80">
        <f t="shared" ref="AK249:AK312" si="54">IF(AL249+AM249=0,(IF(AND((HOUR(AI249))&gt;=8,(HOUR(AI249)&lt;24)),1,0)),0)</f>
        <v>0</v>
      </c>
      <c r="AL249" s="231">
        <f t="shared" si="43"/>
        <v>0</v>
      </c>
      <c r="AM249" s="81">
        <f t="shared" ref="AM249:AM312" si="55">P249-IF(AND(HOUR(AG249)=0,HOUR(AE249)=0),0,1)+IF(AND(HOUR(AE249)&lt;&gt;0,HOUR(AD249)&lt;&gt;0),1,0)+IF(AND(P249=0,HOUR(AE249)&lt;&gt;0),1,0)+IF((AG249-AE249)=AG249,1,0)-IF(AND(AH249=1,HOUR(AG249)=0,HOUR(AE249)=0),1,0)-IF(B249=ISBLANK(TRUE),1,0)-IF(AND(HOUR(AG249)=0,HOUR(AE249)=0,AH249&gt;1),1,0)</f>
        <v>0</v>
      </c>
      <c r="AN249" s="236">
        <f t="shared" si="46"/>
        <v>0</v>
      </c>
      <c r="AO249" s="237">
        <f t="shared" si="47"/>
        <v>0</v>
      </c>
      <c r="AP249" s="295">
        <v>0</v>
      </c>
      <c r="AQ249" s="271">
        <v>0</v>
      </c>
      <c r="AR249" s="296">
        <v>0</v>
      </c>
      <c r="AS249" s="299"/>
      <c r="AT249" s="296">
        <v>0</v>
      </c>
      <c r="AU249" s="299"/>
      <c r="AV249" s="300" t="s">
        <v>184</v>
      </c>
      <c r="AW249" s="299">
        <v>0</v>
      </c>
      <c r="AX249" s="265" t="str">
        <f t="shared" si="52"/>
        <v/>
      </c>
      <c r="AY249" s="265" t="str">
        <f t="shared" si="42"/>
        <v/>
      </c>
      <c r="AZ249" s="268" t="str">
        <f t="shared" si="53"/>
        <v/>
      </c>
    </row>
    <row r="250" spans="1:52" ht="13">
      <c r="A250" s="282">
        <v>148</v>
      </c>
      <c r="B250" s="283"/>
      <c r="C250" s="280"/>
      <c r="D250" s="283"/>
      <c r="E250" s="280"/>
      <c r="F250" s="282"/>
      <c r="G250" s="282"/>
      <c r="H250" s="284"/>
      <c r="I250" s="280"/>
      <c r="J250" s="284"/>
      <c r="L250" s="44">
        <f t="shared" si="48"/>
        <v>0</v>
      </c>
      <c r="M250" s="14"/>
      <c r="N250" s="14">
        <f t="shared" si="49"/>
        <v>0</v>
      </c>
      <c r="O250" s="32"/>
      <c r="P250" s="12">
        <f t="shared" si="50"/>
        <v>0</v>
      </c>
      <c r="Q250" s="12">
        <f t="shared" si="51"/>
        <v>0</v>
      </c>
      <c r="R250" s="29"/>
      <c r="S250" s="41">
        <f t="shared" si="45"/>
        <v>0</v>
      </c>
      <c r="U250" s="276" t="s">
        <v>49</v>
      </c>
      <c r="V250" s="280"/>
      <c r="W250" s="276" t="s">
        <v>50</v>
      </c>
      <c r="Y250" s="90"/>
      <c r="Z250" s="90"/>
      <c r="AA250" s="276">
        <v>0</v>
      </c>
      <c r="AB250" s="259" t="str">
        <f t="shared" si="41"/>
        <v/>
      </c>
      <c r="AC250" s="29"/>
      <c r="AD250" s="61">
        <f t="shared" si="44"/>
        <v>148</v>
      </c>
      <c r="AE250" s="290"/>
      <c r="AF250" s="291"/>
      <c r="AG250" s="290"/>
      <c r="AH250" s="6">
        <f t="shared" si="38"/>
        <v>0</v>
      </c>
      <c r="AI250" s="63">
        <f t="shared" si="39"/>
        <v>1</v>
      </c>
      <c r="AJ250" s="63">
        <f t="shared" si="40"/>
        <v>0</v>
      </c>
      <c r="AK250" s="80">
        <f t="shared" si="54"/>
        <v>0</v>
      </c>
      <c r="AL250" s="231">
        <f t="shared" si="43"/>
        <v>0</v>
      </c>
      <c r="AM250" s="81">
        <f t="shared" si="55"/>
        <v>0</v>
      </c>
      <c r="AN250" s="236">
        <f t="shared" si="46"/>
        <v>0</v>
      </c>
      <c r="AO250" s="237">
        <f t="shared" si="47"/>
        <v>0</v>
      </c>
      <c r="AP250" s="295">
        <v>0</v>
      </c>
      <c r="AQ250" s="271">
        <v>0</v>
      </c>
      <c r="AR250" s="296">
        <v>0</v>
      </c>
      <c r="AS250" s="299"/>
      <c r="AT250" s="296">
        <v>0</v>
      </c>
      <c r="AU250" s="299"/>
      <c r="AV250" s="300" t="s">
        <v>184</v>
      </c>
      <c r="AW250" s="299">
        <v>0</v>
      </c>
      <c r="AX250" s="265" t="str">
        <f t="shared" si="52"/>
        <v/>
      </c>
      <c r="AY250" s="265" t="str">
        <f t="shared" si="42"/>
        <v/>
      </c>
      <c r="AZ250" s="268" t="str">
        <f t="shared" si="53"/>
        <v/>
      </c>
    </row>
    <row r="251" spans="1:52" ht="13">
      <c r="A251" s="282">
        <v>149</v>
      </c>
      <c r="B251" s="283"/>
      <c r="C251" s="280"/>
      <c r="D251" s="283"/>
      <c r="E251" s="280"/>
      <c r="F251" s="282"/>
      <c r="G251" s="282"/>
      <c r="H251" s="284"/>
      <c r="I251" s="280"/>
      <c r="J251" s="284"/>
      <c r="L251" s="44">
        <f t="shared" si="48"/>
        <v>0</v>
      </c>
      <c r="M251" s="14"/>
      <c r="N251" s="14">
        <f t="shared" si="49"/>
        <v>0</v>
      </c>
      <c r="O251" s="32"/>
      <c r="P251" s="12">
        <f t="shared" si="50"/>
        <v>0</v>
      </c>
      <c r="Q251" s="12">
        <f t="shared" si="51"/>
        <v>0</v>
      </c>
      <c r="R251" s="29"/>
      <c r="S251" s="41">
        <f t="shared" si="45"/>
        <v>0</v>
      </c>
      <c r="U251" s="276" t="s">
        <v>49</v>
      </c>
      <c r="V251" s="280"/>
      <c r="W251" s="276" t="s">
        <v>50</v>
      </c>
      <c r="Y251" s="90"/>
      <c r="Z251" s="90"/>
      <c r="AA251" s="276">
        <v>0</v>
      </c>
      <c r="AB251" s="259" t="str">
        <f t="shared" si="41"/>
        <v/>
      </c>
      <c r="AC251" s="29"/>
      <c r="AD251" s="61">
        <f t="shared" si="44"/>
        <v>149</v>
      </c>
      <c r="AE251" s="290"/>
      <c r="AF251" s="291"/>
      <c r="AG251" s="290"/>
      <c r="AH251" s="6">
        <f t="shared" si="38"/>
        <v>0</v>
      </c>
      <c r="AI251" s="63">
        <f t="shared" si="39"/>
        <v>1</v>
      </c>
      <c r="AJ251" s="63">
        <f t="shared" si="40"/>
        <v>0</v>
      </c>
      <c r="AK251" s="80">
        <f t="shared" si="54"/>
        <v>0</v>
      </c>
      <c r="AL251" s="231">
        <f t="shared" si="43"/>
        <v>0</v>
      </c>
      <c r="AM251" s="81">
        <f t="shared" si="55"/>
        <v>0</v>
      </c>
      <c r="AN251" s="236">
        <f t="shared" si="46"/>
        <v>0</v>
      </c>
      <c r="AO251" s="237">
        <f t="shared" si="47"/>
        <v>0</v>
      </c>
      <c r="AP251" s="295">
        <v>0</v>
      </c>
      <c r="AQ251" s="271">
        <v>0</v>
      </c>
      <c r="AR251" s="296">
        <v>0</v>
      </c>
      <c r="AS251" s="299"/>
      <c r="AT251" s="296">
        <v>0</v>
      </c>
      <c r="AU251" s="299"/>
      <c r="AV251" s="300" t="s">
        <v>184</v>
      </c>
      <c r="AW251" s="299">
        <v>0</v>
      </c>
      <c r="AX251" s="265" t="str">
        <f t="shared" si="52"/>
        <v/>
      </c>
      <c r="AY251" s="265" t="str">
        <f t="shared" si="42"/>
        <v/>
      </c>
      <c r="AZ251" s="268" t="str">
        <f t="shared" si="53"/>
        <v/>
      </c>
    </row>
    <row r="252" spans="1:52" ht="13">
      <c r="A252" s="282">
        <v>150</v>
      </c>
      <c r="B252" s="283"/>
      <c r="C252" s="280"/>
      <c r="D252" s="283"/>
      <c r="E252" s="280"/>
      <c r="F252" s="282"/>
      <c r="G252" s="282"/>
      <c r="H252" s="284"/>
      <c r="I252" s="280"/>
      <c r="J252" s="284"/>
      <c r="L252" s="44">
        <f t="shared" si="48"/>
        <v>0</v>
      </c>
      <c r="M252" s="14"/>
      <c r="N252" s="14">
        <f t="shared" si="49"/>
        <v>0</v>
      </c>
      <c r="O252" s="32"/>
      <c r="P252" s="12">
        <f t="shared" si="50"/>
        <v>0</v>
      </c>
      <c r="Q252" s="12">
        <f t="shared" si="51"/>
        <v>0</v>
      </c>
      <c r="R252" s="29"/>
      <c r="S252" s="41">
        <f t="shared" si="45"/>
        <v>0</v>
      </c>
      <c r="U252" s="276" t="s">
        <v>49</v>
      </c>
      <c r="V252" s="280"/>
      <c r="W252" s="276" t="s">
        <v>50</v>
      </c>
      <c r="Y252" s="90"/>
      <c r="Z252" s="90"/>
      <c r="AA252" s="276">
        <v>0</v>
      </c>
      <c r="AB252" s="259" t="str">
        <f t="shared" si="41"/>
        <v/>
      </c>
      <c r="AC252" s="29"/>
      <c r="AD252" s="61">
        <f t="shared" ref="AD252:AD296" si="56">A252</f>
        <v>150</v>
      </c>
      <c r="AE252" s="290"/>
      <c r="AF252" s="291"/>
      <c r="AG252" s="290"/>
      <c r="AH252" s="6">
        <f t="shared" ref="AH252:AH315" si="57">D252-B252+1-(IF((AE252-AG252=0),1,0))</f>
        <v>0</v>
      </c>
      <c r="AI252" s="63">
        <f t="shared" ref="AI252:AI315" si="58">IF(AH252=1,AG252-AE252,1-AE252)</f>
        <v>1</v>
      </c>
      <c r="AJ252" s="63">
        <f t="shared" ref="AJ252:AJ315" si="59">(IF(P252=0,0,AG252))</f>
        <v>0</v>
      </c>
      <c r="AK252" s="80">
        <f t="shared" si="54"/>
        <v>0</v>
      </c>
      <c r="AL252" s="231">
        <f t="shared" si="43"/>
        <v>0</v>
      </c>
      <c r="AM252" s="81">
        <f t="shared" si="55"/>
        <v>0</v>
      </c>
      <c r="AN252" s="236">
        <f t="shared" si="46"/>
        <v>0</v>
      </c>
      <c r="AO252" s="237">
        <f t="shared" si="47"/>
        <v>0</v>
      </c>
      <c r="AP252" s="295">
        <v>0</v>
      </c>
      <c r="AQ252" s="271">
        <v>0</v>
      </c>
      <c r="AR252" s="296">
        <v>0</v>
      </c>
      <c r="AS252" s="299"/>
      <c r="AT252" s="296">
        <v>0</v>
      </c>
      <c r="AU252" s="299"/>
      <c r="AV252" s="300" t="s">
        <v>184</v>
      </c>
      <c r="AW252" s="299">
        <v>0</v>
      </c>
      <c r="AX252" s="265" t="str">
        <f t="shared" si="52"/>
        <v/>
      </c>
      <c r="AY252" s="265" t="str">
        <f t="shared" si="42"/>
        <v/>
      </c>
      <c r="AZ252" s="268" t="str">
        <f t="shared" si="53"/>
        <v/>
      </c>
    </row>
    <row r="253" spans="1:52" ht="13">
      <c r="A253" s="282">
        <v>151</v>
      </c>
      <c r="B253" s="283"/>
      <c r="C253" s="280"/>
      <c r="D253" s="283"/>
      <c r="E253" s="280"/>
      <c r="F253" s="282"/>
      <c r="G253" s="282"/>
      <c r="H253" s="284"/>
      <c r="I253" s="280"/>
      <c r="J253" s="284"/>
      <c r="L253" s="44">
        <f t="shared" si="48"/>
        <v>0</v>
      </c>
      <c r="M253" s="14"/>
      <c r="N253" s="14">
        <f t="shared" si="49"/>
        <v>0</v>
      </c>
      <c r="O253" s="32"/>
      <c r="P253" s="12">
        <f t="shared" si="50"/>
        <v>0</v>
      </c>
      <c r="Q253" s="12">
        <f t="shared" si="51"/>
        <v>0</v>
      </c>
      <c r="R253" s="29"/>
      <c r="S253" s="41">
        <f t="shared" si="45"/>
        <v>0</v>
      </c>
      <c r="U253" s="276" t="s">
        <v>49</v>
      </c>
      <c r="V253" s="280"/>
      <c r="W253" s="276" t="s">
        <v>50</v>
      </c>
      <c r="Y253" s="90"/>
      <c r="Z253" s="90"/>
      <c r="AA253" s="276">
        <v>0</v>
      </c>
      <c r="AB253" s="259" t="str">
        <f t="shared" si="41"/>
        <v/>
      </c>
      <c r="AC253" s="29"/>
      <c r="AD253" s="61">
        <f t="shared" si="56"/>
        <v>151</v>
      </c>
      <c r="AE253" s="290"/>
      <c r="AF253" s="291"/>
      <c r="AG253" s="290"/>
      <c r="AH253" s="6">
        <f t="shared" si="57"/>
        <v>0</v>
      </c>
      <c r="AI253" s="63">
        <f t="shared" si="58"/>
        <v>1</v>
      </c>
      <c r="AJ253" s="63">
        <f t="shared" si="59"/>
        <v>0</v>
      </c>
      <c r="AK253" s="80">
        <f t="shared" si="54"/>
        <v>0</v>
      </c>
      <c r="AL253" s="231">
        <f t="shared" si="43"/>
        <v>0</v>
      </c>
      <c r="AM253" s="81">
        <f t="shared" si="55"/>
        <v>0</v>
      </c>
      <c r="AN253" s="236">
        <f t="shared" si="46"/>
        <v>0</v>
      </c>
      <c r="AO253" s="237">
        <f t="shared" si="47"/>
        <v>0</v>
      </c>
      <c r="AP253" s="295">
        <v>0</v>
      </c>
      <c r="AQ253" s="271">
        <v>0</v>
      </c>
      <c r="AR253" s="296">
        <v>0</v>
      </c>
      <c r="AS253" s="299"/>
      <c r="AT253" s="296">
        <v>0</v>
      </c>
      <c r="AU253" s="299"/>
      <c r="AV253" s="300" t="s">
        <v>184</v>
      </c>
      <c r="AW253" s="299">
        <v>0</v>
      </c>
      <c r="AX253" s="265" t="str">
        <f t="shared" si="52"/>
        <v/>
      </c>
      <c r="AY253" s="265" t="str">
        <f t="shared" si="42"/>
        <v/>
      </c>
      <c r="AZ253" s="268" t="str">
        <f t="shared" si="53"/>
        <v/>
      </c>
    </row>
    <row r="254" spans="1:52" ht="13">
      <c r="A254" s="282">
        <v>152</v>
      </c>
      <c r="B254" s="283"/>
      <c r="C254" s="280"/>
      <c r="D254" s="283"/>
      <c r="E254" s="280"/>
      <c r="F254" s="282"/>
      <c r="G254" s="282"/>
      <c r="H254" s="284"/>
      <c r="I254" s="280"/>
      <c r="J254" s="284"/>
      <c r="L254" s="44">
        <f t="shared" si="48"/>
        <v>0</v>
      </c>
      <c r="M254" s="14"/>
      <c r="N254" s="14">
        <f t="shared" si="49"/>
        <v>0</v>
      </c>
      <c r="O254" s="32"/>
      <c r="P254" s="12">
        <f t="shared" si="50"/>
        <v>0</v>
      </c>
      <c r="Q254" s="12">
        <f t="shared" si="51"/>
        <v>0</v>
      </c>
      <c r="R254" s="29"/>
      <c r="S254" s="41">
        <f t="shared" si="45"/>
        <v>0</v>
      </c>
      <c r="U254" s="276" t="s">
        <v>49</v>
      </c>
      <c r="V254" s="280"/>
      <c r="W254" s="276" t="s">
        <v>50</v>
      </c>
      <c r="Y254" s="90"/>
      <c r="Z254" s="90"/>
      <c r="AA254" s="276">
        <v>0</v>
      </c>
      <c r="AB254" s="259" t="str">
        <f t="shared" si="41"/>
        <v/>
      </c>
      <c r="AC254" s="29"/>
      <c r="AD254" s="61">
        <f t="shared" si="56"/>
        <v>152</v>
      </c>
      <c r="AE254" s="290"/>
      <c r="AF254" s="291"/>
      <c r="AG254" s="290"/>
      <c r="AH254" s="6">
        <f t="shared" si="57"/>
        <v>0</v>
      </c>
      <c r="AI254" s="63">
        <f t="shared" si="58"/>
        <v>1</v>
      </c>
      <c r="AJ254" s="63">
        <f t="shared" si="59"/>
        <v>0</v>
      </c>
      <c r="AK254" s="80">
        <f t="shared" si="54"/>
        <v>0</v>
      </c>
      <c r="AL254" s="231">
        <f t="shared" si="43"/>
        <v>0</v>
      </c>
      <c r="AM254" s="81">
        <f t="shared" si="55"/>
        <v>0</v>
      </c>
      <c r="AN254" s="236">
        <f t="shared" si="46"/>
        <v>0</v>
      </c>
      <c r="AO254" s="237">
        <f t="shared" si="47"/>
        <v>0</v>
      </c>
      <c r="AP254" s="295">
        <v>0</v>
      </c>
      <c r="AQ254" s="271">
        <v>0</v>
      </c>
      <c r="AR254" s="296">
        <v>0</v>
      </c>
      <c r="AS254" s="299"/>
      <c r="AT254" s="296">
        <v>0</v>
      </c>
      <c r="AU254" s="299"/>
      <c r="AV254" s="300" t="s">
        <v>184</v>
      </c>
      <c r="AW254" s="299">
        <v>0</v>
      </c>
      <c r="AX254" s="265" t="str">
        <f t="shared" si="52"/>
        <v/>
      </c>
      <c r="AY254" s="265" t="str">
        <f t="shared" si="42"/>
        <v/>
      </c>
      <c r="AZ254" s="268" t="str">
        <f t="shared" si="53"/>
        <v/>
      </c>
    </row>
    <row r="255" spans="1:52" ht="13">
      <c r="A255" s="282">
        <v>153</v>
      </c>
      <c r="B255" s="283"/>
      <c r="C255" s="280"/>
      <c r="D255" s="283"/>
      <c r="E255" s="280"/>
      <c r="F255" s="282"/>
      <c r="G255" s="282"/>
      <c r="H255" s="284"/>
      <c r="I255" s="280"/>
      <c r="J255" s="284"/>
      <c r="L255" s="44">
        <f t="shared" si="48"/>
        <v>0</v>
      </c>
      <c r="M255" s="14"/>
      <c r="N255" s="14">
        <f t="shared" si="49"/>
        <v>0</v>
      </c>
      <c r="O255" s="32"/>
      <c r="P255" s="12">
        <f t="shared" si="50"/>
        <v>0</v>
      </c>
      <c r="Q255" s="12">
        <f t="shared" si="51"/>
        <v>0</v>
      </c>
      <c r="R255" s="29"/>
      <c r="S255" s="41">
        <f t="shared" si="45"/>
        <v>0</v>
      </c>
      <c r="U255" s="276" t="s">
        <v>49</v>
      </c>
      <c r="V255" s="280"/>
      <c r="W255" s="276" t="s">
        <v>50</v>
      </c>
      <c r="Y255" s="90"/>
      <c r="Z255" s="90"/>
      <c r="AA255" s="276">
        <v>0</v>
      </c>
      <c r="AB255" s="259" t="str">
        <f t="shared" si="41"/>
        <v/>
      </c>
      <c r="AC255" s="29"/>
      <c r="AD255" s="61">
        <f t="shared" si="56"/>
        <v>153</v>
      </c>
      <c r="AE255" s="290"/>
      <c r="AF255" s="291"/>
      <c r="AG255" s="290"/>
      <c r="AH255" s="6">
        <f t="shared" si="57"/>
        <v>0</v>
      </c>
      <c r="AI255" s="63">
        <f t="shared" si="58"/>
        <v>1</v>
      </c>
      <c r="AJ255" s="63">
        <f t="shared" si="59"/>
        <v>0</v>
      </c>
      <c r="AK255" s="80">
        <f t="shared" si="54"/>
        <v>0</v>
      </c>
      <c r="AL255" s="231">
        <f t="shared" si="43"/>
        <v>0</v>
      </c>
      <c r="AM255" s="81">
        <f t="shared" si="55"/>
        <v>0</v>
      </c>
      <c r="AN255" s="236">
        <f t="shared" si="46"/>
        <v>0</v>
      </c>
      <c r="AO255" s="237">
        <f t="shared" si="47"/>
        <v>0</v>
      </c>
      <c r="AP255" s="295">
        <v>0</v>
      </c>
      <c r="AQ255" s="271">
        <v>0</v>
      </c>
      <c r="AR255" s="296">
        <v>0</v>
      </c>
      <c r="AS255" s="299"/>
      <c r="AT255" s="296">
        <v>0</v>
      </c>
      <c r="AU255" s="299"/>
      <c r="AV255" s="300" t="s">
        <v>184</v>
      </c>
      <c r="AW255" s="299">
        <v>0</v>
      </c>
      <c r="AX255" s="265" t="str">
        <f t="shared" si="52"/>
        <v/>
      </c>
      <c r="AY255" s="265" t="str">
        <f t="shared" si="42"/>
        <v/>
      </c>
      <c r="AZ255" s="268" t="str">
        <f t="shared" si="53"/>
        <v/>
      </c>
    </row>
    <row r="256" spans="1:52" ht="13">
      <c r="A256" s="282">
        <v>154</v>
      </c>
      <c r="B256" s="283"/>
      <c r="C256" s="280"/>
      <c r="D256" s="283"/>
      <c r="E256" s="280"/>
      <c r="F256" s="282"/>
      <c r="G256" s="282"/>
      <c r="H256" s="284"/>
      <c r="I256" s="280"/>
      <c r="J256" s="284"/>
      <c r="L256" s="44">
        <f t="shared" si="48"/>
        <v>0</v>
      </c>
      <c r="M256" s="14"/>
      <c r="N256" s="14">
        <f t="shared" si="49"/>
        <v>0</v>
      </c>
      <c r="O256" s="32"/>
      <c r="P256" s="12">
        <f t="shared" si="50"/>
        <v>0</v>
      </c>
      <c r="Q256" s="12">
        <f t="shared" si="51"/>
        <v>0</v>
      </c>
      <c r="R256" s="29"/>
      <c r="S256" s="41">
        <f t="shared" si="45"/>
        <v>0</v>
      </c>
      <c r="U256" s="276" t="s">
        <v>49</v>
      </c>
      <c r="V256" s="280"/>
      <c r="W256" s="276" t="s">
        <v>50</v>
      </c>
      <c r="Y256" s="90"/>
      <c r="Z256" s="90"/>
      <c r="AA256" s="276">
        <v>0</v>
      </c>
      <c r="AB256" s="259" t="str">
        <f t="shared" ref="AB256:AB319" si="60">IF(J256&lt;&gt;"",(IF(D255=B256,"Korrekt??? Sie haben zwei gleiche Daten eingegeben","")),"")</f>
        <v/>
      </c>
      <c r="AC256" s="29"/>
      <c r="AD256" s="61">
        <f t="shared" si="56"/>
        <v>154</v>
      </c>
      <c r="AE256" s="290"/>
      <c r="AF256" s="291"/>
      <c r="AG256" s="290"/>
      <c r="AH256" s="6">
        <f t="shared" si="57"/>
        <v>0</v>
      </c>
      <c r="AI256" s="63">
        <f t="shared" si="58"/>
        <v>1</v>
      </c>
      <c r="AJ256" s="63">
        <f t="shared" si="59"/>
        <v>0</v>
      </c>
      <c r="AK256" s="80">
        <f t="shared" si="54"/>
        <v>0</v>
      </c>
      <c r="AL256" s="231">
        <f t="shared" si="43"/>
        <v>0</v>
      </c>
      <c r="AM256" s="81">
        <f t="shared" si="55"/>
        <v>0</v>
      </c>
      <c r="AN256" s="236">
        <f t="shared" si="46"/>
        <v>0</v>
      </c>
      <c r="AO256" s="237">
        <f t="shared" si="47"/>
        <v>0</v>
      </c>
      <c r="AP256" s="295">
        <v>0</v>
      </c>
      <c r="AQ256" s="271">
        <v>0</v>
      </c>
      <c r="AR256" s="296">
        <v>0</v>
      </c>
      <c r="AS256" s="299"/>
      <c r="AT256" s="296">
        <v>0</v>
      </c>
      <c r="AU256" s="299"/>
      <c r="AV256" s="300" t="s">
        <v>184</v>
      </c>
      <c r="AW256" s="299">
        <v>0</v>
      </c>
      <c r="AX256" s="265" t="str">
        <f t="shared" si="52"/>
        <v/>
      </c>
      <c r="AY256" s="265" t="str">
        <f t="shared" si="42"/>
        <v/>
      </c>
      <c r="AZ256" s="268" t="str">
        <f t="shared" si="53"/>
        <v/>
      </c>
    </row>
    <row r="257" spans="1:52" ht="13">
      <c r="A257" s="282">
        <v>155</v>
      </c>
      <c r="B257" s="283"/>
      <c r="C257" s="280"/>
      <c r="D257" s="283"/>
      <c r="E257" s="280"/>
      <c r="F257" s="282"/>
      <c r="G257" s="282"/>
      <c r="H257" s="284"/>
      <c r="I257" s="280"/>
      <c r="J257" s="284"/>
      <c r="L257" s="44">
        <f t="shared" si="48"/>
        <v>0</v>
      </c>
      <c r="M257" s="14"/>
      <c r="N257" s="14">
        <f t="shared" si="49"/>
        <v>0</v>
      </c>
      <c r="O257" s="32"/>
      <c r="P257" s="12">
        <f t="shared" si="50"/>
        <v>0</v>
      </c>
      <c r="Q257" s="12">
        <f t="shared" si="51"/>
        <v>0</v>
      </c>
      <c r="R257" s="29"/>
      <c r="S257" s="41">
        <f t="shared" si="45"/>
        <v>0</v>
      </c>
      <c r="U257" s="276" t="s">
        <v>49</v>
      </c>
      <c r="V257" s="280"/>
      <c r="W257" s="276" t="s">
        <v>50</v>
      </c>
      <c r="Y257" s="90"/>
      <c r="Z257" s="90"/>
      <c r="AA257" s="276">
        <v>0</v>
      </c>
      <c r="AB257" s="259" t="str">
        <f t="shared" si="60"/>
        <v/>
      </c>
      <c r="AC257" s="29"/>
      <c r="AD257" s="61">
        <f t="shared" si="56"/>
        <v>155</v>
      </c>
      <c r="AE257" s="290"/>
      <c r="AF257" s="291"/>
      <c r="AG257" s="290"/>
      <c r="AH257" s="6">
        <f t="shared" si="57"/>
        <v>0</v>
      </c>
      <c r="AI257" s="63">
        <f t="shared" si="58"/>
        <v>1</v>
      </c>
      <c r="AJ257" s="63">
        <f t="shared" si="59"/>
        <v>0</v>
      </c>
      <c r="AK257" s="80">
        <f t="shared" si="54"/>
        <v>0</v>
      </c>
      <c r="AL257" s="231">
        <f t="shared" si="43"/>
        <v>0</v>
      </c>
      <c r="AM257" s="81">
        <f t="shared" si="55"/>
        <v>0</v>
      </c>
      <c r="AN257" s="236">
        <f t="shared" si="46"/>
        <v>0</v>
      </c>
      <c r="AO257" s="237">
        <f t="shared" si="47"/>
        <v>0</v>
      </c>
      <c r="AP257" s="295">
        <v>0</v>
      </c>
      <c r="AQ257" s="271">
        <v>0</v>
      </c>
      <c r="AR257" s="296">
        <v>0</v>
      </c>
      <c r="AS257" s="299"/>
      <c r="AT257" s="296">
        <v>0</v>
      </c>
      <c r="AU257" s="299"/>
      <c r="AV257" s="300" t="s">
        <v>184</v>
      </c>
      <c r="AW257" s="299">
        <v>0</v>
      </c>
      <c r="AX257" s="265" t="str">
        <f t="shared" si="52"/>
        <v/>
      </c>
      <c r="AY257" s="265" t="str">
        <f t="shared" ref="AY257:AY320" si="61">IF(J257&lt;&gt;"",(IF(AND(F257="",G257="",H257=""),"Bitte in Spalte F oder G oder H eine Eintragung machen","")),"")</f>
        <v/>
      </c>
      <c r="AZ257" s="268" t="str">
        <f t="shared" si="53"/>
        <v/>
      </c>
    </row>
    <row r="258" spans="1:52" ht="13">
      <c r="A258" s="282">
        <v>156</v>
      </c>
      <c r="B258" s="283"/>
      <c r="C258" s="280"/>
      <c r="D258" s="283"/>
      <c r="E258" s="280"/>
      <c r="F258" s="282"/>
      <c r="G258" s="282"/>
      <c r="H258" s="284"/>
      <c r="I258" s="280"/>
      <c r="J258" s="284"/>
      <c r="L258" s="44">
        <f t="shared" si="48"/>
        <v>0</v>
      </c>
      <c r="M258" s="14"/>
      <c r="N258" s="14">
        <f t="shared" si="49"/>
        <v>0</v>
      </c>
      <c r="O258" s="32"/>
      <c r="P258" s="12">
        <f t="shared" si="50"/>
        <v>0</v>
      </c>
      <c r="Q258" s="12">
        <f t="shared" si="51"/>
        <v>0</v>
      </c>
      <c r="R258" s="29"/>
      <c r="S258" s="41">
        <f t="shared" si="45"/>
        <v>0</v>
      </c>
      <c r="U258" s="276" t="s">
        <v>49</v>
      </c>
      <c r="V258" s="280"/>
      <c r="W258" s="276" t="s">
        <v>50</v>
      </c>
      <c r="Y258" s="90"/>
      <c r="Z258" s="90"/>
      <c r="AA258" s="276">
        <v>0</v>
      </c>
      <c r="AB258" s="259" t="str">
        <f t="shared" si="60"/>
        <v/>
      </c>
      <c r="AC258" s="29"/>
      <c r="AD258" s="61">
        <f t="shared" si="56"/>
        <v>156</v>
      </c>
      <c r="AE258" s="290"/>
      <c r="AF258" s="291"/>
      <c r="AG258" s="290"/>
      <c r="AH258" s="6">
        <f t="shared" si="57"/>
        <v>0</v>
      </c>
      <c r="AI258" s="63">
        <f t="shared" si="58"/>
        <v>1</v>
      </c>
      <c r="AJ258" s="63">
        <f t="shared" si="59"/>
        <v>0</v>
      </c>
      <c r="AK258" s="80">
        <f t="shared" si="54"/>
        <v>0</v>
      </c>
      <c r="AL258" s="231">
        <f t="shared" ref="AL258:AL321" si="62">(AH258-AM258)-IF(AH258=1,1,0)+IF((AND(AI258=1,AJ258=1)),1,0)</f>
        <v>0</v>
      </c>
      <c r="AM258" s="81">
        <f t="shared" si="55"/>
        <v>0</v>
      </c>
      <c r="AN258" s="236">
        <f t="shared" si="46"/>
        <v>0</v>
      </c>
      <c r="AO258" s="237">
        <f t="shared" si="47"/>
        <v>0</v>
      </c>
      <c r="AP258" s="295">
        <v>0</v>
      </c>
      <c r="AQ258" s="271">
        <v>0</v>
      </c>
      <c r="AR258" s="296">
        <v>0</v>
      </c>
      <c r="AS258" s="299"/>
      <c r="AT258" s="296">
        <v>0</v>
      </c>
      <c r="AU258" s="299"/>
      <c r="AV258" s="300" t="s">
        <v>184</v>
      </c>
      <c r="AW258" s="299">
        <v>0</v>
      </c>
      <c r="AX258" s="265" t="str">
        <f t="shared" si="52"/>
        <v/>
      </c>
      <c r="AY258" s="265" t="str">
        <f t="shared" si="61"/>
        <v/>
      </c>
      <c r="AZ258" s="268" t="str">
        <f t="shared" si="53"/>
        <v/>
      </c>
    </row>
    <row r="259" spans="1:52" ht="13">
      <c r="A259" s="282">
        <v>157</v>
      </c>
      <c r="B259" s="283"/>
      <c r="C259" s="280"/>
      <c r="D259" s="283"/>
      <c r="E259" s="280"/>
      <c r="F259" s="282"/>
      <c r="G259" s="282"/>
      <c r="H259" s="284"/>
      <c r="I259" s="280"/>
      <c r="J259" s="284"/>
      <c r="L259" s="44">
        <f t="shared" si="48"/>
        <v>0</v>
      </c>
      <c r="M259" s="14"/>
      <c r="N259" s="14">
        <f t="shared" si="49"/>
        <v>0</v>
      </c>
      <c r="O259" s="32"/>
      <c r="P259" s="12">
        <f t="shared" si="50"/>
        <v>0</v>
      </c>
      <c r="Q259" s="12">
        <f t="shared" si="51"/>
        <v>0</v>
      </c>
      <c r="R259" s="29"/>
      <c r="S259" s="41">
        <f t="shared" si="45"/>
        <v>0</v>
      </c>
      <c r="U259" s="276" t="s">
        <v>49</v>
      </c>
      <c r="V259" s="280"/>
      <c r="W259" s="276" t="s">
        <v>50</v>
      </c>
      <c r="Y259" s="90"/>
      <c r="Z259" s="90"/>
      <c r="AA259" s="276">
        <v>0</v>
      </c>
      <c r="AB259" s="259" t="str">
        <f t="shared" si="60"/>
        <v/>
      </c>
      <c r="AC259" s="29"/>
      <c r="AD259" s="61">
        <f t="shared" si="56"/>
        <v>157</v>
      </c>
      <c r="AE259" s="290"/>
      <c r="AF259" s="291"/>
      <c r="AG259" s="290"/>
      <c r="AH259" s="6">
        <f t="shared" si="57"/>
        <v>0</v>
      </c>
      <c r="AI259" s="63">
        <f t="shared" si="58"/>
        <v>1</v>
      </c>
      <c r="AJ259" s="63">
        <f t="shared" si="59"/>
        <v>0</v>
      </c>
      <c r="AK259" s="80">
        <f t="shared" si="54"/>
        <v>0</v>
      </c>
      <c r="AL259" s="231">
        <f t="shared" si="62"/>
        <v>0</v>
      </c>
      <c r="AM259" s="81">
        <f t="shared" si="55"/>
        <v>0</v>
      </c>
      <c r="AN259" s="236">
        <f t="shared" si="46"/>
        <v>0</v>
      </c>
      <c r="AO259" s="237">
        <f t="shared" si="47"/>
        <v>0</v>
      </c>
      <c r="AP259" s="295">
        <v>0</v>
      </c>
      <c r="AQ259" s="271">
        <v>0</v>
      </c>
      <c r="AR259" s="296">
        <v>0</v>
      </c>
      <c r="AS259" s="299"/>
      <c r="AT259" s="296">
        <v>0</v>
      </c>
      <c r="AU259" s="299"/>
      <c r="AV259" s="300" t="s">
        <v>184</v>
      </c>
      <c r="AW259" s="299">
        <v>0</v>
      </c>
      <c r="AX259" s="265" t="str">
        <f t="shared" si="52"/>
        <v/>
      </c>
      <c r="AY259" s="265" t="str">
        <f t="shared" si="61"/>
        <v/>
      </c>
      <c r="AZ259" s="268" t="str">
        <f t="shared" si="53"/>
        <v/>
      </c>
    </row>
    <row r="260" spans="1:52" ht="13">
      <c r="A260" s="282">
        <v>158</v>
      </c>
      <c r="B260" s="283"/>
      <c r="C260" s="280"/>
      <c r="D260" s="283"/>
      <c r="E260" s="280"/>
      <c r="F260" s="282"/>
      <c r="G260" s="282"/>
      <c r="H260" s="284"/>
      <c r="I260" s="280"/>
      <c r="J260" s="284"/>
      <c r="L260" s="44">
        <f t="shared" si="48"/>
        <v>0</v>
      </c>
      <c r="M260" s="14"/>
      <c r="N260" s="14">
        <f t="shared" si="49"/>
        <v>0</v>
      </c>
      <c r="O260" s="32"/>
      <c r="P260" s="12">
        <f t="shared" si="50"/>
        <v>0</v>
      </c>
      <c r="Q260" s="12">
        <f t="shared" si="51"/>
        <v>0</v>
      </c>
      <c r="R260" s="29"/>
      <c r="S260" s="41">
        <f t="shared" si="45"/>
        <v>0</v>
      </c>
      <c r="U260" s="276" t="s">
        <v>49</v>
      </c>
      <c r="V260" s="280"/>
      <c r="W260" s="276" t="s">
        <v>50</v>
      </c>
      <c r="Y260" s="90"/>
      <c r="Z260" s="90"/>
      <c r="AA260" s="276">
        <v>0</v>
      </c>
      <c r="AB260" s="259" t="str">
        <f t="shared" si="60"/>
        <v/>
      </c>
      <c r="AC260" s="29"/>
      <c r="AD260" s="61">
        <f t="shared" si="56"/>
        <v>158</v>
      </c>
      <c r="AE260" s="290"/>
      <c r="AF260" s="291"/>
      <c r="AG260" s="290"/>
      <c r="AH260" s="6">
        <f t="shared" si="57"/>
        <v>0</v>
      </c>
      <c r="AI260" s="63">
        <f t="shared" si="58"/>
        <v>1</v>
      </c>
      <c r="AJ260" s="63">
        <f t="shared" si="59"/>
        <v>0</v>
      </c>
      <c r="AK260" s="80">
        <f t="shared" si="54"/>
        <v>0</v>
      </c>
      <c r="AL260" s="231">
        <f t="shared" si="62"/>
        <v>0</v>
      </c>
      <c r="AM260" s="81">
        <f t="shared" si="55"/>
        <v>0</v>
      </c>
      <c r="AN260" s="236">
        <f t="shared" si="46"/>
        <v>0</v>
      </c>
      <c r="AO260" s="237">
        <f t="shared" si="47"/>
        <v>0</v>
      </c>
      <c r="AP260" s="295">
        <v>0</v>
      </c>
      <c r="AQ260" s="271">
        <v>0</v>
      </c>
      <c r="AR260" s="296">
        <v>0</v>
      </c>
      <c r="AS260" s="299"/>
      <c r="AT260" s="296">
        <v>0</v>
      </c>
      <c r="AU260" s="299"/>
      <c r="AV260" s="300" t="s">
        <v>184</v>
      </c>
      <c r="AW260" s="299">
        <v>0</v>
      </c>
      <c r="AX260" s="265" t="str">
        <f t="shared" si="52"/>
        <v/>
      </c>
      <c r="AY260" s="265" t="str">
        <f t="shared" si="61"/>
        <v/>
      </c>
      <c r="AZ260" s="268" t="str">
        <f t="shared" si="53"/>
        <v/>
      </c>
    </row>
    <row r="261" spans="1:52" ht="13">
      <c r="A261" s="282">
        <v>159</v>
      </c>
      <c r="B261" s="283"/>
      <c r="C261" s="280"/>
      <c r="D261" s="283"/>
      <c r="E261" s="280"/>
      <c r="F261" s="282"/>
      <c r="G261" s="282"/>
      <c r="H261" s="284"/>
      <c r="I261" s="280"/>
      <c r="J261" s="284"/>
      <c r="L261" s="44">
        <f t="shared" si="48"/>
        <v>0</v>
      </c>
      <c r="M261" s="14"/>
      <c r="N261" s="14">
        <f t="shared" si="49"/>
        <v>0</v>
      </c>
      <c r="O261" s="32"/>
      <c r="P261" s="12">
        <f t="shared" si="50"/>
        <v>0</v>
      </c>
      <c r="Q261" s="12">
        <f t="shared" si="51"/>
        <v>0</v>
      </c>
      <c r="R261" s="29"/>
      <c r="S261" s="41">
        <f t="shared" si="45"/>
        <v>0</v>
      </c>
      <c r="U261" s="276" t="s">
        <v>49</v>
      </c>
      <c r="V261" s="280"/>
      <c r="W261" s="276" t="s">
        <v>50</v>
      </c>
      <c r="Y261" s="90"/>
      <c r="Z261" s="90"/>
      <c r="AA261" s="276">
        <v>0</v>
      </c>
      <c r="AB261" s="259" t="str">
        <f t="shared" si="60"/>
        <v/>
      </c>
      <c r="AC261" s="29"/>
      <c r="AD261" s="61">
        <f t="shared" si="56"/>
        <v>159</v>
      </c>
      <c r="AE261" s="290"/>
      <c r="AF261" s="291"/>
      <c r="AG261" s="290"/>
      <c r="AH261" s="6">
        <f t="shared" si="57"/>
        <v>0</v>
      </c>
      <c r="AI261" s="63">
        <f t="shared" si="58"/>
        <v>1</v>
      </c>
      <c r="AJ261" s="63">
        <f t="shared" si="59"/>
        <v>0</v>
      </c>
      <c r="AK261" s="80">
        <f t="shared" si="54"/>
        <v>0</v>
      </c>
      <c r="AL261" s="231">
        <f t="shared" si="62"/>
        <v>0</v>
      </c>
      <c r="AM261" s="81">
        <f t="shared" si="55"/>
        <v>0</v>
      </c>
      <c r="AN261" s="236">
        <f t="shared" si="46"/>
        <v>0</v>
      </c>
      <c r="AO261" s="237">
        <f t="shared" si="47"/>
        <v>0</v>
      </c>
      <c r="AP261" s="295">
        <v>0</v>
      </c>
      <c r="AQ261" s="271">
        <v>0</v>
      </c>
      <c r="AR261" s="296">
        <v>0</v>
      </c>
      <c r="AS261" s="299"/>
      <c r="AT261" s="296">
        <v>0</v>
      </c>
      <c r="AU261" s="299"/>
      <c r="AV261" s="300" t="s">
        <v>184</v>
      </c>
      <c r="AW261" s="299">
        <v>0</v>
      </c>
      <c r="AX261" s="265" t="str">
        <f t="shared" si="52"/>
        <v/>
      </c>
      <c r="AY261" s="265" t="str">
        <f t="shared" si="61"/>
        <v/>
      </c>
      <c r="AZ261" s="268" t="str">
        <f t="shared" si="53"/>
        <v/>
      </c>
    </row>
    <row r="262" spans="1:52" ht="13">
      <c r="A262" s="282">
        <v>160</v>
      </c>
      <c r="B262" s="283"/>
      <c r="C262" s="280"/>
      <c r="D262" s="283"/>
      <c r="E262" s="280"/>
      <c r="F262" s="282"/>
      <c r="G262" s="282"/>
      <c r="H262" s="284"/>
      <c r="I262" s="280"/>
      <c r="J262" s="284"/>
      <c r="L262" s="44">
        <f t="shared" si="48"/>
        <v>0</v>
      </c>
      <c r="M262" s="14"/>
      <c r="N262" s="14">
        <f t="shared" si="49"/>
        <v>0</v>
      </c>
      <c r="O262" s="32"/>
      <c r="P262" s="12">
        <f t="shared" si="50"/>
        <v>0</v>
      </c>
      <c r="Q262" s="12">
        <f t="shared" si="51"/>
        <v>0</v>
      </c>
      <c r="R262" s="29"/>
      <c r="S262" s="41">
        <f t="shared" si="45"/>
        <v>0</v>
      </c>
      <c r="U262" s="276" t="s">
        <v>49</v>
      </c>
      <c r="V262" s="280"/>
      <c r="W262" s="276" t="s">
        <v>50</v>
      </c>
      <c r="Y262" s="90"/>
      <c r="Z262" s="90"/>
      <c r="AA262" s="276">
        <v>0</v>
      </c>
      <c r="AB262" s="259" t="str">
        <f t="shared" si="60"/>
        <v/>
      </c>
      <c r="AC262" s="29"/>
      <c r="AD262" s="61">
        <f t="shared" si="56"/>
        <v>160</v>
      </c>
      <c r="AE262" s="290"/>
      <c r="AF262" s="291"/>
      <c r="AG262" s="290"/>
      <c r="AH262" s="6">
        <f t="shared" si="57"/>
        <v>0</v>
      </c>
      <c r="AI262" s="63">
        <f t="shared" si="58"/>
        <v>1</v>
      </c>
      <c r="AJ262" s="63">
        <f t="shared" si="59"/>
        <v>0</v>
      </c>
      <c r="AK262" s="80">
        <f t="shared" si="54"/>
        <v>0</v>
      </c>
      <c r="AL262" s="231">
        <f t="shared" si="62"/>
        <v>0</v>
      </c>
      <c r="AM262" s="81">
        <f t="shared" si="55"/>
        <v>0</v>
      </c>
      <c r="AN262" s="236">
        <f t="shared" si="46"/>
        <v>0</v>
      </c>
      <c r="AO262" s="237">
        <f t="shared" si="47"/>
        <v>0</v>
      </c>
      <c r="AP262" s="295">
        <v>0</v>
      </c>
      <c r="AQ262" s="271">
        <v>0</v>
      </c>
      <c r="AR262" s="296">
        <v>0</v>
      </c>
      <c r="AS262" s="299"/>
      <c r="AT262" s="296">
        <v>0</v>
      </c>
      <c r="AU262" s="299"/>
      <c r="AV262" s="300" t="s">
        <v>184</v>
      </c>
      <c r="AW262" s="299">
        <v>0</v>
      </c>
      <c r="AX262" s="265" t="str">
        <f t="shared" si="52"/>
        <v/>
      </c>
      <c r="AY262" s="265" t="str">
        <f t="shared" si="61"/>
        <v/>
      </c>
      <c r="AZ262" s="268" t="str">
        <f t="shared" si="53"/>
        <v/>
      </c>
    </row>
    <row r="263" spans="1:52" ht="13">
      <c r="A263" s="282">
        <v>161</v>
      </c>
      <c r="B263" s="283"/>
      <c r="C263" s="280"/>
      <c r="D263" s="283"/>
      <c r="E263" s="280"/>
      <c r="F263" s="282"/>
      <c r="G263" s="282"/>
      <c r="H263" s="284"/>
      <c r="I263" s="280"/>
      <c r="J263" s="284"/>
      <c r="L263" s="44">
        <f t="shared" si="48"/>
        <v>0</v>
      </c>
      <c r="M263" s="14"/>
      <c r="N263" s="14">
        <f t="shared" si="49"/>
        <v>0</v>
      </c>
      <c r="O263" s="32"/>
      <c r="P263" s="12">
        <f t="shared" si="50"/>
        <v>0</v>
      </c>
      <c r="Q263" s="12">
        <f t="shared" si="51"/>
        <v>0</v>
      </c>
      <c r="R263" s="29"/>
      <c r="S263" s="41">
        <f t="shared" si="45"/>
        <v>0</v>
      </c>
      <c r="U263" s="276" t="s">
        <v>49</v>
      </c>
      <c r="V263" s="280"/>
      <c r="W263" s="276" t="s">
        <v>50</v>
      </c>
      <c r="Y263" s="90"/>
      <c r="Z263" s="90"/>
      <c r="AA263" s="276">
        <v>0</v>
      </c>
      <c r="AB263" s="259" t="str">
        <f t="shared" si="60"/>
        <v/>
      </c>
      <c r="AC263" s="29"/>
      <c r="AD263" s="61">
        <f t="shared" si="56"/>
        <v>161</v>
      </c>
      <c r="AE263" s="290"/>
      <c r="AF263" s="291"/>
      <c r="AG263" s="290"/>
      <c r="AH263" s="6">
        <f t="shared" si="57"/>
        <v>0</v>
      </c>
      <c r="AI263" s="63">
        <f t="shared" si="58"/>
        <v>1</v>
      </c>
      <c r="AJ263" s="63">
        <f t="shared" si="59"/>
        <v>0</v>
      </c>
      <c r="AK263" s="80">
        <f t="shared" si="54"/>
        <v>0</v>
      </c>
      <c r="AL263" s="231">
        <f t="shared" si="62"/>
        <v>0</v>
      </c>
      <c r="AM263" s="81">
        <f t="shared" si="55"/>
        <v>0</v>
      </c>
      <c r="AN263" s="236">
        <f t="shared" si="46"/>
        <v>0</v>
      </c>
      <c r="AO263" s="237">
        <f t="shared" si="47"/>
        <v>0</v>
      </c>
      <c r="AP263" s="295">
        <v>0</v>
      </c>
      <c r="AQ263" s="271">
        <v>0</v>
      </c>
      <c r="AR263" s="296">
        <v>0</v>
      </c>
      <c r="AS263" s="299"/>
      <c r="AT263" s="296">
        <v>0</v>
      </c>
      <c r="AU263" s="299"/>
      <c r="AV263" s="300" t="s">
        <v>184</v>
      </c>
      <c r="AW263" s="299">
        <v>0</v>
      </c>
      <c r="AX263" s="265" t="str">
        <f t="shared" si="52"/>
        <v/>
      </c>
      <c r="AY263" s="265" t="str">
        <f t="shared" si="61"/>
        <v/>
      </c>
      <c r="AZ263" s="268" t="str">
        <f t="shared" si="53"/>
        <v/>
      </c>
    </row>
    <row r="264" spans="1:52" ht="13">
      <c r="A264" s="282">
        <v>162</v>
      </c>
      <c r="B264" s="283"/>
      <c r="C264" s="280"/>
      <c r="D264" s="283"/>
      <c r="E264" s="280"/>
      <c r="F264" s="282"/>
      <c r="G264" s="282"/>
      <c r="H264" s="284"/>
      <c r="I264" s="280"/>
      <c r="J264" s="284"/>
      <c r="L264" s="44">
        <f t="shared" si="48"/>
        <v>0</v>
      </c>
      <c r="M264" s="14"/>
      <c r="N264" s="14">
        <f t="shared" si="49"/>
        <v>0</v>
      </c>
      <c r="O264" s="32"/>
      <c r="P264" s="12">
        <f t="shared" si="50"/>
        <v>0</v>
      </c>
      <c r="Q264" s="12">
        <f t="shared" si="51"/>
        <v>0</v>
      </c>
      <c r="R264" s="29"/>
      <c r="S264" s="41">
        <f t="shared" si="45"/>
        <v>0</v>
      </c>
      <c r="U264" s="276" t="s">
        <v>49</v>
      </c>
      <c r="V264" s="280"/>
      <c r="W264" s="276" t="s">
        <v>50</v>
      </c>
      <c r="Y264" s="90"/>
      <c r="Z264" s="90"/>
      <c r="AA264" s="276">
        <v>0</v>
      </c>
      <c r="AB264" s="259" t="str">
        <f t="shared" si="60"/>
        <v/>
      </c>
      <c r="AC264" s="29"/>
      <c r="AD264" s="61">
        <f t="shared" si="56"/>
        <v>162</v>
      </c>
      <c r="AE264" s="290"/>
      <c r="AF264" s="291"/>
      <c r="AG264" s="290"/>
      <c r="AH264" s="6">
        <f t="shared" si="57"/>
        <v>0</v>
      </c>
      <c r="AI264" s="63">
        <f t="shared" si="58"/>
        <v>1</v>
      </c>
      <c r="AJ264" s="63">
        <f t="shared" si="59"/>
        <v>0</v>
      </c>
      <c r="AK264" s="80">
        <f t="shared" si="54"/>
        <v>0</v>
      </c>
      <c r="AL264" s="231">
        <f t="shared" si="62"/>
        <v>0</v>
      </c>
      <c r="AM264" s="81">
        <f t="shared" si="55"/>
        <v>0</v>
      </c>
      <c r="AN264" s="236">
        <f t="shared" si="46"/>
        <v>0</v>
      </c>
      <c r="AO264" s="237">
        <f t="shared" si="47"/>
        <v>0</v>
      </c>
      <c r="AP264" s="295">
        <v>0</v>
      </c>
      <c r="AQ264" s="271">
        <v>0</v>
      </c>
      <c r="AR264" s="296">
        <v>0</v>
      </c>
      <c r="AS264" s="299"/>
      <c r="AT264" s="296">
        <v>0</v>
      </c>
      <c r="AU264" s="299"/>
      <c r="AV264" s="300" t="s">
        <v>184</v>
      </c>
      <c r="AW264" s="299">
        <v>0</v>
      </c>
      <c r="AX264" s="265" t="str">
        <f t="shared" si="52"/>
        <v/>
      </c>
      <c r="AY264" s="265" t="str">
        <f t="shared" si="61"/>
        <v/>
      </c>
      <c r="AZ264" s="268" t="str">
        <f t="shared" si="53"/>
        <v/>
      </c>
    </row>
    <row r="265" spans="1:52" ht="13">
      <c r="A265" s="282">
        <v>163</v>
      </c>
      <c r="B265" s="283"/>
      <c r="C265" s="280"/>
      <c r="D265" s="283"/>
      <c r="E265" s="280"/>
      <c r="F265" s="282"/>
      <c r="G265" s="282"/>
      <c r="H265" s="284"/>
      <c r="I265" s="280"/>
      <c r="J265" s="284"/>
      <c r="L265" s="44">
        <f t="shared" si="48"/>
        <v>0</v>
      </c>
      <c r="M265" s="14"/>
      <c r="N265" s="14">
        <f t="shared" si="49"/>
        <v>0</v>
      </c>
      <c r="O265" s="32"/>
      <c r="P265" s="12">
        <f t="shared" si="50"/>
        <v>0</v>
      </c>
      <c r="Q265" s="12">
        <f t="shared" si="51"/>
        <v>0</v>
      </c>
      <c r="R265" s="29"/>
      <c r="S265" s="41">
        <f t="shared" si="45"/>
        <v>0</v>
      </c>
      <c r="U265" s="276" t="s">
        <v>49</v>
      </c>
      <c r="V265" s="280"/>
      <c r="W265" s="276" t="s">
        <v>50</v>
      </c>
      <c r="Y265" s="90"/>
      <c r="Z265" s="90"/>
      <c r="AA265" s="276">
        <v>0</v>
      </c>
      <c r="AB265" s="259" t="str">
        <f t="shared" si="60"/>
        <v/>
      </c>
      <c r="AC265" s="29"/>
      <c r="AD265" s="61">
        <f t="shared" si="56"/>
        <v>163</v>
      </c>
      <c r="AE265" s="290"/>
      <c r="AF265" s="291"/>
      <c r="AG265" s="290"/>
      <c r="AH265" s="6">
        <f t="shared" si="57"/>
        <v>0</v>
      </c>
      <c r="AI265" s="63">
        <f t="shared" si="58"/>
        <v>1</v>
      </c>
      <c r="AJ265" s="63">
        <f t="shared" si="59"/>
        <v>0</v>
      </c>
      <c r="AK265" s="80">
        <f t="shared" si="54"/>
        <v>0</v>
      </c>
      <c r="AL265" s="231">
        <f t="shared" si="62"/>
        <v>0</v>
      </c>
      <c r="AM265" s="81">
        <f t="shared" si="55"/>
        <v>0</v>
      </c>
      <c r="AN265" s="236">
        <f t="shared" si="46"/>
        <v>0</v>
      </c>
      <c r="AO265" s="237">
        <f t="shared" si="47"/>
        <v>0</v>
      </c>
      <c r="AP265" s="295">
        <v>0</v>
      </c>
      <c r="AQ265" s="271">
        <v>0</v>
      </c>
      <c r="AR265" s="296">
        <v>0</v>
      </c>
      <c r="AS265" s="299"/>
      <c r="AT265" s="296">
        <v>0</v>
      </c>
      <c r="AU265" s="299"/>
      <c r="AV265" s="300" t="s">
        <v>184</v>
      </c>
      <c r="AW265" s="299">
        <v>0</v>
      </c>
      <c r="AX265" s="265" t="str">
        <f t="shared" si="52"/>
        <v/>
      </c>
      <c r="AY265" s="265" t="str">
        <f t="shared" si="61"/>
        <v/>
      </c>
      <c r="AZ265" s="268" t="str">
        <f t="shared" si="53"/>
        <v/>
      </c>
    </row>
    <row r="266" spans="1:52" ht="13">
      <c r="A266" s="282">
        <v>164</v>
      </c>
      <c r="B266" s="283"/>
      <c r="C266" s="280"/>
      <c r="D266" s="283"/>
      <c r="E266" s="280"/>
      <c r="F266" s="282"/>
      <c r="G266" s="282"/>
      <c r="H266" s="284"/>
      <c r="I266" s="280"/>
      <c r="J266" s="284"/>
      <c r="L266" s="44">
        <f t="shared" si="48"/>
        <v>0</v>
      </c>
      <c r="M266" s="14"/>
      <c r="N266" s="14">
        <f t="shared" si="49"/>
        <v>0</v>
      </c>
      <c r="O266" s="32"/>
      <c r="P266" s="12">
        <f t="shared" si="50"/>
        <v>0</v>
      </c>
      <c r="Q266" s="12">
        <f t="shared" si="51"/>
        <v>0</v>
      </c>
      <c r="R266" s="29"/>
      <c r="S266" s="41">
        <f t="shared" si="45"/>
        <v>0</v>
      </c>
      <c r="U266" s="276" t="s">
        <v>49</v>
      </c>
      <c r="V266" s="280"/>
      <c r="W266" s="276" t="s">
        <v>50</v>
      </c>
      <c r="Y266" s="90"/>
      <c r="Z266" s="90"/>
      <c r="AA266" s="276">
        <v>0</v>
      </c>
      <c r="AB266" s="259" t="str">
        <f t="shared" si="60"/>
        <v/>
      </c>
      <c r="AC266" s="29"/>
      <c r="AD266" s="61">
        <f t="shared" si="56"/>
        <v>164</v>
      </c>
      <c r="AE266" s="290"/>
      <c r="AF266" s="291"/>
      <c r="AG266" s="290"/>
      <c r="AH266" s="6">
        <f t="shared" si="57"/>
        <v>0</v>
      </c>
      <c r="AI266" s="63">
        <f t="shared" si="58"/>
        <v>1</v>
      </c>
      <c r="AJ266" s="63">
        <f t="shared" si="59"/>
        <v>0</v>
      </c>
      <c r="AK266" s="80">
        <f t="shared" si="54"/>
        <v>0</v>
      </c>
      <c r="AL266" s="231">
        <f t="shared" si="62"/>
        <v>0</v>
      </c>
      <c r="AM266" s="81">
        <f t="shared" si="55"/>
        <v>0</v>
      </c>
      <c r="AN266" s="236">
        <f t="shared" si="46"/>
        <v>0</v>
      </c>
      <c r="AO266" s="237">
        <f t="shared" si="47"/>
        <v>0</v>
      </c>
      <c r="AP266" s="295">
        <v>0</v>
      </c>
      <c r="AQ266" s="271">
        <v>0</v>
      </c>
      <c r="AR266" s="296">
        <v>0</v>
      </c>
      <c r="AS266" s="299"/>
      <c r="AT266" s="296">
        <v>0</v>
      </c>
      <c r="AU266" s="299"/>
      <c r="AV266" s="300" t="s">
        <v>184</v>
      </c>
      <c r="AW266" s="299">
        <v>0</v>
      </c>
      <c r="AX266" s="265" t="str">
        <f t="shared" si="52"/>
        <v/>
      </c>
      <c r="AY266" s="265" t="str">
        <f t="shared" si="61"/>
        <v/>
      </c>
      <c r="AZ266" s="268" t="str">
        <f t="shared" si="53"/>
        <v/>
      </c>
    </row>
    <row r="267" spans="1:52" ht="13">
      <c r="A267" s="282">
        <v>165</v>
      </c>
      <c r="B267" s="283"/>
      <c r="C267" s="280"/>
      <c r="D267" s="283"/>
      <c r="E267" s="280"/>
      <c r="F267" s="282"/>
      <c r="G267" s="282"/>
      <c r="H267" s="284"/>
      <c r="I267" s="280"/>
      <c r="J267" s="284"/>
      <c r="L267" s="44">
        <f t="shared" si="48"/>
        <v>0</v>
      </c>
      <c r="M267" s="14"/>
      <c r="N267" s="14">
        <f t="shared" si="49"/>
        <v>0</v>
      </c>
      <c r="O267" s="32"/>
      <c r="P267" s="12">
        <f t="shared" si="50"/>
        <v>0</v>
      </c>
      <c r="Q267" s="12">
        <f t="shared" si="51"/>
        <v>0</v>
      </c>
      <c r="R267" s="29"/>
      <c r="S267" s="41">
        <f t="shared" si="45"/>
        <v>0</v>
      </c>
      <c r="U267" s="276" t="s">
        <v>49</v>
      </c>
      <c r="V267" s="280"/>
      <c r="W267" s="276" t="s">
        <v>50</v>
      </c>
      <c r="Y267" s="90"/>
      <c r="Z267" s="90"/>
      <c r="AA267" s="276">
        <v>0</v>
      </c>
      <c r="AB267" s="259" t="str">
        <f t="shared" si="60"/>
        <v/>
      </c>
      <c r="AC267" s="29"/>
      <c r="AD267" s="61">
        <f t="shared" si="56"/>
        <v>165</v>
      </c>
      <c r="AE267" s="290"/>
      <c r="AF267" s="291"/>
      <c r="AG267" s="290"/>
      <c r="AH267" s="6">
        <f t="shared" si="57"/>
        <v>0</v>
      </c>
      <c r="AI267" s="63">
        <f t="shared" si="58"/>
        <v>1</v>
      </c>
      <c r="AJ267" s="63">
        <f t="shared" si="59"/>
        <v>0</v>
      </c>
      <c r="AK267" s="80">
        <f t="shared" si="54"/>
        <v>0</v>
      </c>
      <c r="AL267" s="231">
        <f t="shared" si="62"/>
        <v>0</v>
      </c>
      <c r="AM267" s="81">
        <f t="shared" si="55"/>
        <v>0</v>
      </c>
      <c r="AN267" s="236">
        <f t="shared" si="46"/>
        <v>0</v>
      </c>
      <c r="AO267" s="237">
        <f t="shared" si="47"/>
        <v>0</v>
      </c>
      <c r="AP267" s="295">
        <v>0</v>
      </c>
      <c r="AQ267" s="271">
        <v>0</v>
      </c>
      <c r="AR267" s="296">
        <v>0</v>
      </c>
      <c r="AS267" s="299"/>
      <c r="AT267" s="296">
        <v>0</v>
      </c>
      <c r="AU267" s="299"/>
      <c r="AV267" s="300" t="s">
        <v>184</v>
      </c>
      <c r="AW267" s="299">
        <v>0</v>
      </c>
      <c r="AX267" s="265" t="str">
        <f t="shared" si="52"/>
        <v/>
      </c>
      <c r="AY267" s="265" t="str">
        <f t="shared" si="61"/>
        <v/>
      </c>
      <c r="AZ267" s="268" t="str">
        <f t="shared" si="53"/>
        <v/>
      </c>
    </row>
    <row r="268" spans="1:52" ht="13">
      <c r="A268" s="282">
        <v>166</v>
      </c>
      <c r="B268" s="283"/>
      <c r="C268" s="280"/>
      <c r="D268" s="283"/>
      <c r="E268" s="280"/>
      <c r="F268" s="282"/>
      <c r="G268" s="282"/>
      <c r="H268" s="284"/>
      <c r="I268" s="280"/>
      <c r="J268" s="284"/>
      <c r="L268" s="44">
        <f t="shared" si="48"/>
        <v>0</v>
      </c>
      <c r="M268" s="14"/>
      <c r="N268" s="14">
        <f t="shared" si="49"/>
        <v>0</v>
      </c>
      <c r="O268" s="32"/>
      <c r="P268" s="12">
        <f t="shared" si="50"/>
        <v>0</v>
      </c>
      <c r="Q268" s="12">
        <f t="shared" si="51"/>
        <v>0</v>
      </c>
      <c r="R268" s="29"/>
      <c r="S268" s="41">
        <f t="shared" si="45"/>
        <v>0</v>
      </c>
      <c r="U268" s="276" t="s">
        <v>49</v>
      </c>
      <c r="V268" s="280"/>
      <c r="W268" s="276" t="s">
        <v>50</v>
      </c>
      <c r="Y268" s="90"/>
      <c r="Z268" s="90"/>
      <c r="AA268" s="276">
        <v>0</v>
      </c>
      <c r="AB268" s="259" t="str">
        <f t="shared" si="60"/>
        <v/>
      </c>
      <c r="AC268" s="29"/>
      <c r="AD268" s="61">
        <f t="shared" si="56"/>
        <v>166</v>
      </c>
      <c r="AE268" s="290"/>
      <c r="AF268" s="291"/>
      <c r="AG268" s="290"/>
      <c r="AH268" s="6">
        <f t="shared" si="57"/>
        <v>0</v>
      </c>
      <c r="AI268" s="63">
        <f t="shared" si="58"/>
        <v>1</v>
      </c>
      <c r="AJ268" s="63">
        <f t="shared" si="59"/>
        <v>0</v>
      </c>
      <c r="AK268" s="80">
        <f t="shared" si="54"/>
        <v>0</v>
      </c>
      <c r="AL268" s="231">
        <f t="shared" si="62"/>
        <v>0</v>
      </c>
      <c r="AM268" s="81">
        <f t="shared" si="55"/>
        <v>0</v>
      </c>
      <c r="AN268" s="236">
        <f t="shared" si="46"/>
        <v>0</v>
      </c>
      <c r="AO268" s="237">
        <f t="shared" si="47"/>
        <v>0</v>
      </c>
      <c r="AP268" s="295">
        <v>0</v>
      </c>
      <c r="AQ268" s="271">
        <v>0</v>
      </c>
      <c r="AR268" s="296">
        <v>0</v>
      </c>
      <c r="AS268" s="299"/>
      <c r="AT268" s="296">
        <v>0</v>
      </c>
      <c r="AU268" s="299"/>
      <c r="AV268" s="300" t="s">
        <v>184</v>
      </c>
      <c r="AW268" s="299">
        <v>0</v>
      </c>
      <c r="AX268" s="265" t="str">
        <f t="shared" si="52"/>
        <v/>
      </c>
      <c r="AY268" s="265" t="str">
        <f t="shared" si="61"/>
        <v/>
      </c>
      <c r="AZ268" s="268" t="str">
        <f t="shared" si="53"/>
        <v/>
      </c>
    </row>
    <row r="269" spans="1:52" ht="13">
      <c r="A269" s="282">
        <v>167</v>
      </c>
      <c r="B269" s="283"/>
      <c r="C269" s="280"/>
      <c r="D269" s="283"/>
      <c r="E269" s="280"/>
      <c r="F269" s="282"/>
      <c r="G269" s="282"/>
      <c r="H269" s="284"/>
      <c r="I269" s="280"/>
      <c r="J269" s="284"/>
      <c r="L269" s="44">
        <f t="shared" si="48"/>
        <v>0</v>
      </c>
      <c r="M269" s="14"/>
      <c r="N269" s="14">
        <f t="shared" si="49"/>
        <v>0</v>
      </c>
      <c r="O269" s="32"/>
      <c r="P269" s="12">
        <f t="shared" si="50"/>
        <v>0</v>
      </c>
      <c r="Q269" s="12">
        <f t="shared" si="51"/>
        <v>0</v>
      </c>
      <c r="R269" s="29"/>
      <c r="S269" s="41">
        <f t="shared" si="45"/>
        <v>0</v>
      </c>
      <c r="U269" s="276" t="s">
        <v>49</v>
      </c>
      <c r="V269" s="280"/>
      <c r="W269" s="276" t="s">
        <v>50</v>
      </c>
      <c r="Y269" s="90"/>
      <c r="Z269" s="90"/>
      <c r="AA269" s="276">
        <v>0</v>
      </c>
      <c r="AB269" s="259" t="str">
        <f t="shared" si="60"/>
        <v/>
      </c>
      <c r="AC269" s="29"/>
      <c r="AD269" s="61">
        <f t="shared" si="56"/>
        <v>167</v>
      </c>
      <c r="AE269" s="290"/>
      <c r="AF269" s="291"/>
      <c r="AG269" s="290"/>
      <c r="AH269" s="6">
        <f t="shared" si="57"/>
        <v>0</v>
      </c>
      <c r="AI269" s="63">
        <f t="shared" si="58"/>
        <v>1</v>
      </c>
      <c r="AJ269" s="63">
        <f t="shared" si="59"/>
        <v>0</v>
      </c>
      <c r="AK269" s="80">
        <f t="shared" si="54"/>
        <v>0</v>
      </c>
      <c r="AL269" s="231">
        <f t="shared" si="62"/>
        <v>0</v>
      </c>
      <c r="AM269" s="81">
        <f t="shared" si="55"/>
        <v>0</v>
      </c>
      <c r="AN269" s="236">
        <f t="shared" si="46"/>
        <v>0</v>
      </c>
      <c r="AO269" s="237">
        <f t="shared" si="47"/>
        <v>0</v>
      </c>
      <c r="AP269" s="295">
        <v>0</v>
      </c>
      <c r="AQ269" s="271">
        <v>0</v>
      </c>
      <c r="AR269" s="296">
        <v>0</v>
      </c>
      <c r="AS269" s="299"/>
      <c r="AT269" s="296">
        <v>0</v>
      </c>
      <c r="AU269" s="299"/>
      <c r="AV269" s="300" t="s">
        <v>184</v>
      </c>
      <c r="AW269" s="299">
        <v>0</v>
      </c>
      <c r="AX269" s="265" t="str">
        <f t="shared" si="52"/>
        <v/>
      </c>
      <c r="AY269" s="265" t="str">
        <f t="shared" si="61"/>
        <v/>
      </c>
      <c r="AZ269" s="268" t="str">
        <f t="shared" si="53"/>
        <v/>
      </c>
    </row>
    <row r="270" spans="1:52" ht="13">
      <c r="A270" s="282">
        <v>168</v>
      </c>
      <c r="B270" s="283"/>
      <c r="C270" s="280"/>
      <c r="D270" s="283"/>
      <c r="E270" s="280"/>
      <c r="F270" s="282"/>
      <c r="G270" s="282"/>
      <c r="H270" s="284"/>
      <c r="I270" s="280"/>
      <c r="J270" s="284"/>
      <c r="L270" s="44">
        <f t="shared" si="48"/>
        <v>0</v>
      </c>
      <c r="M270" s="14"/>
      <c r="N270" s="14">
        <f t="shared" si="49"/>
        <v>0</v>
      </c>
      <c r="O270" s="32"/>
      <c r="P270" s="12">
        <f t="shared" si="50"/>
        <v>0</v>
      </c>
      <c r="Q270" s="12">
        <f t="shared" si="51"/>
        <v>0</v>
      </c>
      <c r="R270" s="29"/>
      <c r="S270" s="41">
        <f t="shared" si="45"/>
        <v>0</v>
      </c>
      <c r="U270" s="276" t="s">
        <v>49</v>
      </c>
      <c r="V270" s="280"/>
      <c r="W270" s="276" t="s">
        <v>50</v>
      </c>
      <c r="Y270" s="90"/>
      <c r="Z270" s="90"/>
      <c r="AA270" s="276">
        <v>0</v>
      </c>
      <c r="AB270" s="259" t="str">
        <f t="shared" si="60"/>
        <v/>
      </c>
      <c r="AC270" s="29"/>
      <c r="AD270" s="61">
        <f t="shared" si="56"/>
        <v>168</v>
      </c>
      <c r="AE270" s="290"/>
      <c r="AF270" s="291"/>
      <c r="AG270" s="290"/>
      <c r="AH270" s="6">
        <f t="shared" si="57"/>
        <v>0</v>
      </c>
      <c r="AI270" s="63">
        <f t="shared" si="58"/>
        <v>1</v>
      </c>
      <c r="AJ270" s="63">
        <f t="shared" si="59"/>
        <v>0</v>
      </c>
      <c r="AK270" s="80">
        <f t="shared" si="54"/>
        <v>0</v>
      </c>
      <c r="AL270" s="231">
        <f t="shared" si="62"/>
        <v>0</v>
      </c>
      <c r="AM270" s="81">
        <f t="shared" si="55"/>
        <v>0</v>
      </c>
      <c r="AN270" s="236">
        <f t="shared" si="46"/>
        <v>0</v>
      </c>
      <c r="AO270" s="237">
        <f t="shared" si="47"/>
        <v>0</v>
      </c>
      <c r="AP270" s="295">
        <v>0</v>
      </c>
      <c r="AQ270" s="271">
        <v>0</v>
      </c>
      <c r="AR270" s="296">
        <v>0</v>
      </c>
      <c r="AS270" s="299"/>
      <c r="AT270" s="296">
        <v>0</v>
      </c>
      <c r="AU270" s="299"/>
      <c r="AV270" s="300" t="s">
        <v>184</v>
      </c>
      <c r="AW270" s="299">
        <v>0</v>
      </c>
      <c r="AX270" s="265" t="str">
        <f t="shared" si="52"/>
        <v/>
      </c>
      <c r="AY270" s="265" t="str">
        <f t="shared" si="61"/>
        <v/>
      </c>
      <c r="AZ270" s="268" t="str">
        <f t="shared" si="53"/>
        <v/>
      </c>
    </row>
    <row r="271" spans="1:52" ht="13">
      <c r="A271" s="282">
        <v>169</v>
      </c>
      <c r="B271" s="283"/>
      <c r="C271" s="280"/>
      <c r="D271" s="283"/>
      <c r="E271" s="280"/>
      <c r="F271" s="282"/>
      <c r="G271" s="282"/>
      <c r="H271" s="284"/>
      <c r="I271" s="280"/>
      <c r="J271" s="284"/>
      <c r="L271" s="44">
        <f t="shared" si="48"/>
        <v>0</v>
      </c>
      <c r="M271" s="14"/>
      <c r="N271" s="14">
        <f t="shared" si="49"/>
        <v>0</v>
      </c>
      <c r="O271" s="32"/>
      <c r="P271" s="12">
        <f t="shared" si="50"/>
        <v>0</v>
      </c>
      <c r="Q271" s="12">
        <f t="shared" si="51"/>
        <v>0</v>
      </c>
      <c r="R271" s="29"/>
      <c r="S271" s="41">
        <f t="shared" si="45"/>
        <v>0</v>
      </c>
      <c r="U271" s="276" t="s">
        <v>49</v>
      </c>
      <c r="V271" s="280"/>
      <c r="W271" s="276" t="s">
        <v>50</v>
      </c>
      <c r="Y271" s="90"/>
      <c r="Z271" s="90"/>
      <c r="AA271" s="276">
        <v>0</v>
      </c>
      <c r="AB271" s="259" t="str">
        <f t="shared" si="60"/>
        <v/>
      </c>
      <c r="AC271" s="29"/>
      <c r="AD271" s="61">
        <f t="shared" si="56"/>
        <v>169</v>
      </c>
      <c r="AE271" s="290"/>
      <c r="AF271" s="291"/>
      <c r="AG271" s="290"/>
      <c r="AH271" s="6">
        <f t="shared" si="57"/>
        <v>0</v>
      </c>
      <c r="AI271" s="63">
        <f t="shared" si="58"/>
        <v>1</v>
      </c>
      <c r="AJ271" s="63">
        <f t="shared" si="59"/>
        <v>0</v>
      </c>
      <c r="AK271" s="80">
        <f t="shared" si="54"/>
        <v>0</v>
      </c>
      <c r="AL271" s="231">
        <f t="shared" si="62"/>
        <v>0</v>
      </c>
      <c r="AM271" s="81">
        <f t="shared" si="55"/>
        <v>0</v>
      </c>
      <c r="AN271" s="236">
        <f t="shared" si="46"/>
        <v>0</v>
      </c>
      <c r="AO271" s="237">
        <f t="shared" si="47"/>
        <v>0</v>
      </c>
      <c r="AP271" s="295">
        <v>0</v>
      </c>
      <c r="AQ271" s="271">
        <v>0</v>
      </c>
      <c r="AR271" s="296">
        <v>0</v>
      </c>
      <c r="AS271" s="299"/>
      <c r="AT271" s="296">
        <v>0</v>
      </c>
      <c r="AU271" s="299"/>
      <c r="AV271" s="300" t="s">
        <v>184</v>
      </c>
      <c r="AW271" s="299">
        <v>0</v>
      </c>
      <c r="AX271" s="265" t="str">
        <f t="shared" si="52"/>
        <v/>
      </c>
      <c r="AY271" s="265" t="str">
        <f t="shared" si="61"/>
        <v/>
      </c>
      <c r="AZ271" s="268" t="str">
        <f t="shared" si="53"/>
        <v/>
      </c>
    </row>
    <row r="272" spans="1:52" ht="13">
      <c r="A272" s="282">
        <v>170</v>
      </c>
      <c r="B272" s="283"/>
      <c r="C272" s="280"/>
      <c r="D272" s="283"/>
      <c r="E272" s="280"/>
      <c r="F272" s="282"/>
      <c r="G272" s="282"/>
      <c r="H272" s="284"/>
      <c r="I272" s="280"/>
      <c r="J272" s="284"/>
      <c r="L272" s="44">
        <f t="shared" si="48"/>
        <v>0</v>
      </c>
      <c r="M272" s="14"/>
      <c r="N272" s="14">
        <f t="shared" si="49"/>
        <v>0</v>
      </c>
      <c r="O272" s="32"/>
      <c r="P272" s="12">
        <f t="shared" si="50"/>
        <v>0</v>
      </c>
      <c r="Q272" s="12">
        <f t="shared" si="51"/>
        <v>0</v>
      </c>
      <c r="R272" s="29"/>
      <c r="S272" s="41">
        <f t="shared" si="45"/>
        <v>0</v>
      </c>
      <c r="U272" s="276" t="s">
        <v>49</v>
      </c>
      <c r="V272" s="280"/>
      <c r="W272" s="276" t="s">
        <v>50</v>
      </c>
      <c r="Y272" s="90"/>
      <c r="Z272" s="90"/>
      <c r="AA272" s="276">
        <v>0</v>
      </c>
      <c r="AB272" s="259" t="str">
        <f t="shared" si="60"/>
        <v/>
      </c>
      <c r="AC272" s="29"/>
      <c r="AD272" s="61">
        <f t="shared" si="56"/>
        <v>170</v>
      </c>
      <c r="AE272" s="290"/>
      <c r="AF272" s="291"/>
      <c r="AG272" s="290"/>
      <c r="AH272" s="6">
        <f t="shared" si="57"/>
        <v>0</v>
      </c>
      <c r="AI272" s="63">
        <f t="shared" si="58"/>
        <v>1</v>
      </c>
      <c r="AJ272" s="63">
        <f t="shared" si="59"/>
        <v>0</v>
      </c>
      <c r="AK272" s="80">
        <f t="shared" si="54"/>
        <v>0</v>
      </c>
      <c r="AL272" s="231">
        <f t="shared" si="62"/>
        <v>0</v>
      </c>
      <c r="AM272" s="81">
        <f t="shared" si="55"/>
        <v>0</v>
      </c>
      <c r="AN272" s="236">
        <f t="shared" si="46"/>
        <v>0</v>
      </c>
      <c r="AO272" s="237">
        <f t="shared" si="47"/>
        <v>0</v>
      </c>
      <c r="AP272" s="295">
        <v>0</v>
      </c>
      <c r="AQ272" s="271">
        <v>0</v>
      </c>
      <c r="AR272" s="296">
        <v>0</v>
      </c>
      <c r="AS272" s="299"/>
      <c r="AT272" s="296">
        <v>0</v>
      </c>
      <c r="AU272" s="299"/>
      <c r="AV272" s="300" t="s">
        <v>184</v>
      </c>
      <c r="AW272" s="299">
        <v>0</v>
      </c>
      <c r="AX272" s="265" t="str">
        <f t="shared" si="52"/>
        <v/>
      </c>
      <c r="AY272" s="265" t="str">
        <f t="shared" si="61"/>
        <v/>
      </c>
      <c r="AZ272" s="268" t="str">
        <f t="shared" si="53"/>
        <v/>
      </c>
    </row>
    <row r="273" spans="1:52" ht="13">
      <c r="A273" s="282">
        <v>171</v>
      </c>
      <c r="B273" s="283"/>
      <c r="C273" s="280"/>
      <c r="D273" s="283"/>
      <c r="E273" s="280"/>
      <c r="F273" s="282"/>
      <c r="G273" s="282"/>
      <c r="H273" s="284"/>
      <c r="I273" s="280"/>
      <c r="J273" s="284"/>
      <c r="L273" s="44">
        <f t="shared" si="48"/>
        <v>0</v>
      </c>
      <c r="M273" s="14"/>
      <c r="N273" s="14">
        <f t="shared" si="49"/>
        <v>0</v>
      </c>
      <c r="O273" s="32"/>
      <c r="P273" s="12">
        <f t="shared" si="50"/>
        <v>0</v>
      </c>
      <c r="Q273" s="12">
        <f t="shared" si="51"/>
        <v>0</v>
      </c>
      <c r="R273" s="29"/>
      <c r="S273" s="41">
        <f t="shared" si="45"/>
        <v>0</v>
      </c>
      <c r="U273" s="276" t="s">
        <v>49</v>
      </c>
      <c r="V273" s="280"/>
      <c r="W273" s="276" t="s">
        <v>50</v>
      </c>
      <c r="Y273" s="90"/>
      <c r="Z273" s="90"/>
      <c r="AA273" s="276">
        <v>0</v>
      </c>
      <c r="AB273" s="259" t="str">
        <f t="shared" si="60"/>
        <v/>
      </c>
      <c r="AC273" s="29"/>
      <c r="AD273" s="61">
        <f t="shared" si="56"/>
        <v>171</v>
      </c>
      <c r="AE273" s="290"/>
      <c r="AF273" s="291"/>
      <c r="AG273" s="290"/>
      <c r="AH273" s="6">
        <f t="shared" si="57"/>
        <v>0</v>
      </c>
      <c r="AI273" s="63">
        <f t="shared" si="58"/>
        <v>1</v>
      </c>
      <c r="AJ273" s="63">
        <f t="shared" si="59"/>
        <v>0</v>
      </c>
      <c r="AK273" s="80">
        <f t="shared" si="54"/>
        <v>0</v>
      </c>
      <c r="AL273" s="231">
        <f t="shared" si="62"/>
        <v>0</v>
      </c>
      <c r="AM273" s="81">
        <f t="shared" si="55"/>
        <v>0</v>
      </c>
      <c r="AN273" s="236">
        <f t="shared" si="46"/>
        <v>0</v>
      </c>
      <c r="AO273" s="237">
        <f t="shared" si="47"/>
        <v>0</v>
      </c>
      <c r="AP273" s="295">
        <v>0</v>
      </c>
      <c r="AQ273" s="271">
        <v>0</v>
      </c>
      <c r="AR273" s="296">
        <v>0</v>
      </c>
      <c r="AS273" s="299"/>
      <c r="AT273" s="296">
        <v>0</v>
      </c>
      <c r="AU273" s="299"/>
      <c r="AV273" s="300" t="s">
        <v>184</v>
      </c>
      <c r="AW273" s="299">
        <v>0</v>
      </c>
      <c r="AX273" s="265" t="str">
        <f t="shared" si="52"/>
        <v/>
      </c>
      <c r="AY273" s="265" t="str">
        <f t="shared" si="61"/>
        <v/>
      </c>
      <c r="AZ273" s="268" t="str">
        <f t="shared" si="53"/>
        <v/>
      </c>
    </row>
    <row r="274" spans="1:52" ht="13">
      <c r="A274" s="282">
        <v>172</v>
      </c>
      <c r="B274" s="283"/>
      <c r="C274" s="280"/>
      <c r="D274" s="283"/>
      <c r="E274" s="280"/>
      <c r="F274" s="282"/>
      <c r="G274" s="282"/>
      <c r="H274" s="284"/>
      <c r="I274" s="280"/>
      <c r="J274" s="284"/>
      <c r="L274" s="44">
        <f t="shared" si="48"/>
        <v>0</v>
      </c>
      <c r="M274" s="14"/>
      <c r="N274" s="14">
        <f t="shared" si="49"/>
        <v>0</v>
      </c>
      <c r="O274" s="32"/>
      <c r="P274" s="12">
        <f t="shared" si="50"/>
        <v>0</v>
      </c>
      <c r="Q274" s="12">
        <f t="shared" si="51"/>
        <v>0</v>
      </c>
      <c r="R274" s="29"/>
      <c r="S274" s="41">
        <f t="shared" si="45"/>
        <v>0</v>
      </c>
      <c r="U274" s="276" t="s">
        <v>49</v>
      </c>
      <c r="V274" s="280"/>
      <c r="W274" s="276" t="s">
        <v>50</v>
      </c>
      <c r="Y274" s="90"/>
      <c r="Z274" s="90"/>
      <c r="AA274" s="276">
        <v>0</v>
      </c>
      <c r="AB274" s="259" t="str">
        <f t="shared" si="60"/>
        <v/>
      </c>
      <c r="AC274" s="29"/>
      <c r="AD274" s="61">
        <f t="shared" si="56"/>
        <v>172</v>
      </c>
      <c r="AE274" s="290"/>
      <c r="AF274" s="291"/>
      <c r="AG274" s="290"/>
      <c r="AH274" s="6">
        <f t="shared" si="57"/>
        <v>0</v>
      </c>
      <c r="AI274" s="63">
        <f t="shared" si="58"/>
        <v>1</v>
      </c>
      <c r="AJ274" s="63">
        <f t="shared" si="59"/>
        <v>0</v>
      </c>
      <c r="AK274" s="80">
        <f t="shared" si="54"/>
        <v>0</v>
      </c>
      <c r="AL274" s="231">
        <f t="shared" si="62"/>
        <v>0</v>
      </c>
      <c r="AM274" s="81">
        <f t="shared" si="55"/>
        <v>0</v>
      </c>
      <c r="AN274" s="236">
        <f t="shared" si="46"/>
        <v>0</v>
      </c>
      <c r="AO274" s="237">
        <f t="shared" si="47"/>
        <v>0</v>
      </c>
      <c r="AP274" s="295">
        <v>0</v>
      </c>
      <c r="AQ274" s="271">
        <v>0</v>
      </c>
      <c r="AR274" s="296">
        <v>0</v>
      </c>
      <c r="AS274" s="299"/>
      <c r="AT274" s="296">
        <v>0</v>
      </c>
      <c r="AU274" s="299"/>
      <c r="AV274" s="300" t="s">
        <v>184</v>
      </c>
      <c r="AW274" s="299">
        <v>0</v>
      </c>
      <c r="AX274" s="265" t="str">
        <f t="shared" si="52"/>
        <v/>
      </c>
      <c r="AY274" s="265" t="str">
        <f t="shared" si="61"/>
        <v/>
      </c>
      <c r="AZ274" s="268" t="str">
        <f t="shared" si="53"/>
        <v/>
      </c>
    </row>
    <row r="275" spans="1:52" ht="13">
      <c r="A275" s="282">
        <v>173</v>
      </c>
      <c r="B275" s="283"/>
      <c r="C275" s="280"/>
      <c r="D275" s="283"/>
      <c r="E275" s="280"/>
      <c r="F275" s="282"/>
      <c r="G275" s="282"/>
      <c r="H275" s="284"/>
      <c r="I275" s="280"/>
      <c r="J275" s="284"/>
      <c r="L275" s="44">
        <f t="shared" si="48"/>
        <v>0</v>
      </c>
      <c r="M275" s="14"/>
      <c r="N275" s="14">
        <f t="shared" si="49"/>
        <v>0</v>
      </c>
      <c r="O275" s="32"/>
      <c r="P275" s="12">
        <f t="shared" si="50"/>
        <v>0</v>
      </c>
      <c r="Q275" s="12">
        <f t="shared" si="51"/>
        <v>0</v>
      </c>
      <c r="R275" s="29"/>
      <c r="S275" s="41">
        <f t="shared" si="45"/>
        <v>0</v>
      </c>
      <c r="U275" s="276" t="s">
        <v>49</v>
      </c>
      <c r="V275" s="280"/>
      <c r="W275" s="276" t="s">
        <v>50</v>
      </c>
      <c r="Y275" s="90"/>
      <c r="Z275" s="90"/>
      <c r="AA275" s="276">
        <v>0</v>
      </c>
      <c r="AB275" s="259" t="str">
        <f t="shared" si="60"/>
        <v/>
      </c>
      <c r="AC275" s="29"/>
      <c r="AD275" s="61">
        <f t="shared" si="56"/>
        <v>173</v>
      </c>
      <c r="AE275" s="290"/>
      <c r="AF275" s="291"/>
      <c r="AG275" s="290"/>
      <c r="AH275" s="6">
        <f t="shared" si="57"/>
        <v>0</v>
      </c>
      <c r="AI275" s="63">
        <f t="shared" si="58"/>
        <v>1</v>
      </c>
      <c r="AJ275" s="63">
        <f t="shared" si="59"/>
        <v>0</v>
      </c>
      <c r="AK275" s="80">
        <f t="shared" si="54"/>
        <v>0</v>
      </c>
      <c r="AL275" s="231">
        <f t="shared" si="62"/>
        <v>0</v>
      </c>
      <c r="AM275" s="81">
        <f t="shared" si="55"/>
        <v>0</v>
      </c>
      <c r="AN275" s="236">
        <f t="shared" si="46"/>
        <v>0</v>
      </c>
      <c r="AO275" s="237">
        <f t="shared" si="47"/>
        <v>0</v>
      </c>
      <c r="AP275" s="295">
        <v>0</v>
      </c>
      <c r="AQ275" s="271">
        <v>0</v>
      </c>
      <c r="AR275" s="296">
        <v>0</v>
      </c>
      <c r="AS275" s="299"/>
      <c r="AT275" s="296">
        <v>0</v>
      </c>
      <c r="AU275" s="299"/>
      <c r="AV275" s="300" t="s">
        <v>184</v>
      </c>
      <c r="AW275" s="299">
        <v>0</v>
      </c>
      <c r="AX275" s="265" t="str">
        <f t="shared" si="52"/>
        <v/>
      </c>
      <c r="AY275" s="265" t="str">
        <f t="shared" si="61"/>
        <v/>
      </c>
      <c r="AZ275" s="268" t="str">
        <f t="shared" si="53"/>
        <v/>
      </c>
    </row>
    <row r="276" spans="1:52" ht="13">
      <c r="A276" s="282">
        <v>174</v>
      </c>
      <c r="B276" s="283"/>
      <c r="C276" s="280"/>
      <c r="D276" s="283"/>
      <c r="E276" s="280"/>
      <c r="F276" s="282"/>
      <c r="G276" s="282"/>
      <c r="H276" s="284"/>
      <c r="I276" s="280"/>
      <c r="J276" s="284"/>
      <c r="L276" s="44">
        <f t="shared" si="48"/>
        <v>0</v>
      </c>
      <c r="M276" s="14"/>
      <c r="N276" s="14">
        <f t="shared" si="49"/>
        <v>0</v>
      </c>
      <c r="O276" s="32"/>
      <c r="P276" s="12">
        <f t="shared" si="50"/>
        <v>0</v>
      </c>
      <c r="Q276" s="12">
        <f t="shared" si="51"/>
        <v>0</v>
      </c>
      <c r="R276" s="29"/>
      <c r="S276" s="41">
        <f t="shared" si="45"/>
        <v>0</v>
      </c>
      <c r="U276" s="276" t="s">
        <v>49</v>
      </c>
      <c r="V276" s="280"/>
      <c r="W276" s="276" t="s">
        <v>50</v>
      </c>
      <c r="Y276" s="90"/>
      <c r="Z276" s="90"/>
      <c r="AA276" s="276">
        <v>0</v>
      </c>
      <c r="AB276" s="259" t="str">
        <f t="shared" si="60"/>
        <v/>
      </c>
      <c r="AC276" s="29"/>
      <c r="AD276" s="61">
        <f t="shared" si="56"/>
        <v>174</v>
      </c>
      <c r="AE276" s="290"/>
      <c r="AF276" s="291"/>
      <c r="AG276" s="290"/>
      <c r="AH276" s="6">
        <f t="shared" si="57"/>
        <v>0</v>
      </c>
      <c r="AI276" s="63">
        <f t="shared" si="58"/>
        <v>1</v>
      </c>
      <c r="AJ276" s="63">
        <f t="shared" si="59"/>
        <v>0</v>
      </c>
      <c r="AK276" s="80">
        <f t="shared" si="54"/>
        <v>0</v>
      </c>
      <c r="AL276" s="231">
        <f t="shared" si="62"/>
        <v>0</v>
      </c>
      <c r="AM276" s="81">
        <f t="shared" si="55"/>
        <v>0</v>
      </c>
      <c r="AN276" s="236">
        <f t="shared" si="46"/>
        <v>0</v>
      </c>
      <c r="AO276" s="237">
        <f t="shared" si="47"/>
        <v>0</v>
      </c>
      <c r="AP276" s="295">
        <v>0</v>
      </c>
      <c r="AQ276" s="271">
        <v>0</v>
      </c>
      <c r="AR276" s="296">
        <v>0</v>
      </c>
      <c r="AS276" s="299"/>
      <c r="AT276" s="296">
        <v>0</v>
      </c>
      <c r="AU276" s="299"/>
      <c r="AV276" s="300" t="s">
        <v>184</v>
      </c>
      <c r="AW276" s="299">
        <v>0</v>
      </c>
      <c r="AX276" s="265" t="str">
        <f t="shared" si="52"/>
        <v/>
      </c>
      <c r="AY276" s="265" t="str">
        <f t="shared" si="61"/>
        <v/>
      </c>
      <c r="AZ276" s="268" t="str">
        <f t="shared" si="53"/>
        <v/>
      </c>
    </row>
    <row r="277" spans="1:52" ht="13">
      <c r="A277" s="282">
        <v>175</v>
      </c>
      <c r="B277" s="283"/>
      <c r="C277" s="280"/>
      <c r="D277" s="283"/>
      <c r="E277" s="280"/>
      <c r="F277" s="282"/>
      <c r="G277" s="282"/>
      <c r="H277" s="284"/>
      <c r="I277" s="280"/>
      <c r="J277" s="284"/>
      <c r="L277" s="44">
        <f t="shared" si="48"/>
        <v>0</v>
      </c>
      <c r="M277" s="14"/>
      <c r="N277" s="14">
        <f t="shared" si="49"/>
        <v>0</v>
      </c>
      <c r="O277" s="32"/>
      <c r="P277" s="12">
        <f t="shared" si="50"/>
        <v>0</v>
      </c>
      <c r="Q277" s="12">
        <f t="shared" si="51"/>
        <v>0</v>
      </c>
      <c r="R277" s="29"/>
      <c r="S277" s="41">
        <f t="shared" si="45"/>
        <v>0</v>
      </c>
      <c r="U277" s="276" t="s">
        <v>49</v>
      </c>
      <c r="V277" s="280"/>
      <c r="W277" s="276" t="s">
        <v>50</v>
      </c>
      <c r="Y277" s="90"/>
      <c r="Z277" s="90"/>
      <c r="AA277" s="276">
        <v>0</v>
      </c>
      <c r="AB277" s="259" t="str">
        <f t="shared" si="60"/>
        <v/>
      </c>
      <c r="AC277" s="29"/>
      <c r="AD277" s="61">
        <f t="shared" si="56"/>
        <v>175</v>
      </c>
      <c r="AE277" s="290"/>
      <c r="AF277" s="291"/>
      <c r="AG277" s="290"/>
      <c r="AH277" s="6">
        <f t="shared" si="57"/>
        <v>0</v>
      </c>
      <c r="AI277" s="63">
        <f t="shared" si="58"/>
        <v>1</v>
      </c>
      <c r="AJ277" s="63">
        <f t="shared" si="59"/>
        <v>0</v>
      </c>
      <c r="AK277" s="80">
        <f t="shared" si="54"/>
        <v>0</v>
      </c>
      <c r="AL277" s="231">
        <f t="shared" si="62"/>
        <v>0</v>
      </c>
      <c r="AM277" s="81">
        <f t="shared" si="55"/>
        <v>0</v>
      </c>
      <c r="AN277" s="236">
        <f t="shared" si="46"/>
        <v>0</v>
      </c>
      <c r="AO277" s="237">
        <f t="shared" si="47"/>
        <v>0</v>
      </c>
      <c r="AP277" s="295">
        <v>0</v>
      </c>
      <c r="AQ277" s="271">
        <v>0</v>
      </c>
      <c r="AR277" s="296">
        <v>0</v>
      </c>
      <c r="AS277" s="299"/>
      <c r="AT277" s="296">
        <v>0</v>
      </c>
      <c r="AU277" s="299"/>
      <c r="AV277" s="300" t="s">
        <v>184</v>
      </c>
      <c r="AW277" s="299">
        <v>0</v>
      </c>
      <c r="AX277" s="265" t="str">
        <f t="shared" si="52"/>
        <v/>
      </c>
      <c r="AY277" s="265" t="str">
        <f t="shared" si="61"/>
        <v/>
      </c>
      <c r="AZ277" s="268" t="str">
        <f t="shared" si="53"/>
        <v/>
      </c>
    </row>
    <row r="278" spans="1:52" ht="13">
      <c r="A278" s="282">
        <v>176</v>
      </c>
      <c r="B278" s="283"/>
      <c r="C278" s="280"/>
      <c r="D278" s="283"/>
      <c r="E278" s="280"/>
      <c r="F278" s="282"/>
      <c r="G278" s="282"/>
      <c r="H278" s="284"/>
      <c r="I278" s="280"/>
      <c r="J278" s="284"/>
      <c r="L278" s="44">
        <f t="shared" si="48"/>
        <v>0</v>
      </c>
      <c r="M278" s="14"/>
      <c r="N278" s="14">
        <f t="shared" si="49"/>
        <v>0</v>
      </c>
      <c r="O278" s="32"/>
      <c r="P278" s="12">
        <f t="shared" si="50"/>
        <v>0</v>
      </c>
      <c r="Q278" s="12">
        <f t="shared" si="51"/>
        <v>0</v>
      </c>
      <c r="R278" s="29"/>
      <c r="S278" s="41">
        <f t="shared" si="45"/>
        <v>0</v>
      </c>
      <c r="U278" s="276" t="s">
        <v>49</v>
      </c>
      <c r="V278" s="280"/>
      <c r="W278" s="276" t="s">
        <v>50</v>
      </c>
      <c r="Y278" s="90"/>
      <c r="Z278" s="90"/>
      <c r="AA278" s="276">
        <v>0</v>
      </c>
      <c r="AB278" s="259" t="str">
        <f t="shared" si="60"/>
        <v/>
      </c>
      <c r="AC278" s="29"/>
      <c r="AD278" s="61">
        <f t="shared" si="56"/>
        <v>176</v>
      </c>
      <c r="AE278" s="290"/>
      <c r="AF278" s="291"/>
      <c r="AG278" s="290"/>
      <c r="AH278" s="6">
        <f t="shared" si="57"/>
        <v>0</v>
      </c>
      <c r="AI278" s="63">
        <f t="shared" si="58"/>
        <v>1</v>
      </c>
      <c r="AJ278" s="63">
        <f t="shared" si="59"/>
        <v>0</v>
      </c>
      <c r="AK278" s="80">
        <f t="shared" si="54"/>
        <v>0</v>
      </c>
      <c r="AL278" s="231">
        <f t="shared" si="62"/>
        <v>0</v>
      </c>
      <c r="AM278" s="81">
        <f t="shared" si="55"/>
        <v>0</v>
      </c>
      <c r="AN278" s="236">
        <f t="shared" si="46"/>
        <v>0</v>
      </c>
      <c r="AO278" s="237">
        <f t="shared" si="47"/>
        <v>0</v>
      </c>
      <c r="AP278" s="295">
        <v>0</v>
      </c>
      <c r="AQ278" s="271">
        <v>0</v>
      </c>
      <c r="AR278" s="296">
        <v>0</v>
      </c>
      <c r="AS278" s="299"/>
      <c r="AT278" s="296">
        <v>0</v>
      </c>
      <c r="AU278" s="299"/>
      <c r="AV278" s="300" t="s">
        <v>184</v>
      </c>
      <c r="AW278" s="299">
        <v>0</v>
      </c>
      <c r="AX278" s="265" t="str">
        <f t="shared" si="52"/>
        <v/>
      </c>
      <c r="AY278" s="265" t="str">
        <f t="shared" si="61"/>
        <v/>
      </c>
      <c r="AZ278" s="268" t="str">
        <f t="shared" si="53"/>
        <v/>
      </c>
    </row>
    <row r="279" spans="1:52" ht="13">
      <c r="A279" s="282">
        <v>177</v>
      </c>
      <c r="B279" s="283"/>
      <c r="C279" s="280"/>
      <c r="D279" s="283"/>
      <c r="E279" s="280"/>
      <c r="F279" s="282"/>
      <c r="G279" s="282"/>
      <c r="H279" s="284"/>
      <c r="I279" s="280"/>
      <c r="J279" s="284"/>
      <c r="L279" s="44">
        <f t="shared" si="48"/>
        <v>0</v>
      </c>
      <c r="M279" s="14"/>
      <c r="N279" s="14">
        <f t="shared" si="49"/>
        <v>0</v>
      </c>
      <c r="O279" s="32"/>
      <c r="P279" s="12">
        <f t="shared" si="50"/>
        <v>0</v>
      </c>
      <c r="Q279" s="12">
        <f t="shared" si="51"/>
        <v>0</v>
      </c>
      <c r="R279" s="29"/>
      <c r="S279" s="41">
        <f t="shared" si="45"/>
        <v>0</v>
      </c>
      <c r="U279" s="276" t="s">
        <v>49</v>
      </c>
      <c r="V279" s="280"/>
      <c r="W279" s="276" t="s">
        <v>50</v>
      </c>
      <c r="Y279" s="90"/>
      <c r="Z279" s="90"/>
      <c r="AA279" s="276">
        <v>0</v>
      </c>
      <c r="AB279" s="259" t="str">
        <f t="shared" si="60"/>
        <v/>
      </c>
      <c r="AC279" s="29"/>
      <c r="AD279" s="61">
        <f t="shared" si="56"/>
        <v>177</v>
      </c>
      <c r="AE279" s="290"/>
      <c r="AF279" s="291"/>
      <c r="AG279" s="290"/>
      <c r="AH279" s="6">
        <f t="shared" si="57"/>
        <v>0</v>
      </c>
      <c r="AI279" s="63">
        <f t="shared" si="58"/>
        <v>1</v>
      </c>
      <c r="AJ279" s="63">
        <f t="shared" si="59"/>
        <v>0</v>
      </c>
      <c r="AK279" s="80">
        <f t="shared" si="54"/>
        <v>0</v>
      </c>
      <c r="AL279" s="231">
        <f t="shared" si="62"/>
        <v>0</v>
      </c>
      <c r="AM279" s="81">
        <f t="shared" si="55"/>
        <v>0</v>
      </c>
      <c r="AN279" s="236">
        <f t="shared" si="46"/>
        <v>0</v>
      </c>
      <c r="AO279" s="237">
        <f t="shared" si="47"/>
        <v>0</v>
      </c>
      <c r="AP279" s="295">
        <v>0</v>
      </c>
      <c r="AQ279" s="271">
        <v>0</v>
      </c>
      <c r="AR279" s="296">
        <v>0</v>
      </c>
      <c r="AS279" s="299"/>
      <c r="AT279" s="296">
        <v>0</v>
      </c>
      <c r="AU279" s="299"/>
      <c r="AV279" s="300" t="s">
        <v>184</v>
      </c>
      <c r="AW279" s="299">
        <v>0</v>
      </c>
      <c r="AX279" s="265" t="str">
        <f t="shared" si="52"/>
        <v/>
      </c>
      <c r="AY279" s="265" t="str">
        <f t="shared" si="61"/>
        <v/>
      </c>
      <c r="AZ279" s="268" t="str">
        <f t="shared" si="53"/>
        <v/>
      </c>
    </row>
    <row r="280" spans="1:52" ht="13">
      <c r="A280" s="282">
        <v>178</v>
      </c>
      <c r="B280" s="283"/>
      <c r="C280" s="280"/>
      <c r="D280" s="283"/>
      <c r="E280" s="280"/>
      <c r="F280" s="282"/>
      <c r="G280" s="282"/>
      <c r="H280" s="284"/>
      <c r="I280" s="280"/>
      <c r="J280" s="284"/>
      <c r="L280" s="44">
        <f t="shared" si="48"/>
        <v>0</v>
      </c>
      <c r="M280" s="14"/>
      <c r="N280" s="14">
        <f t="shared" si="49"/>
        <v>0</v>
      </c>
      <c r="O280" s="32"/>
      <c r="P280" s="12">
        <f t="shared" si="50"/>
        <v>0</v>
      </c>
      <c r="Q280" s="12">
        <f t="shared" si="51"/>
        <v>0</v>
      </c>
      <c r="R280" s="29"/>
      <c r="S280" s="41">
        <f t="shared" si="45"/>
        <v>0</v>
      </c>
      <c r="U280" s="276" t="s">
        <v>49</v>
      </c>
      <c r="V280" s="280"/>
      <c r="W280" s="276" t="s">
        <v>50</v>
      </c>
      <c r="Y280" s="90"/>
      <c r="Z280" s="90"/>
      <c r="AA280" s="276">
        <v>0</v>
      </c>
      <c r="AB280" s="259" t="str">
        <f t="shared" si="60"/>
        <v/>
      </c>
      <c r="AC280" s="29"/>
      <c r="AD280" s="61">
        <f t="shared" si="56"/>
        <v>178</v>
      </c>
      <c r="AE280" s="290"/>
      <c r="AF280" s="291"/>
      <c r="AG280" s="290"/>
      <c r="AH280" s="6">
        <f t="shared" si="57"/>
        <v>0</v>
      </c>
      <c r="AI280" s="63">
        <f t="shared" si="58"/>
        <v>1</v>
      </c>
      <c r="AJ280" s="63">
        <f t="shared" si="59"/>
        <v>0</v>
      </c>
      <c r="AK280" s="80">
        <f t="shared" si="54"/>
        <v>0</v>
      </c>
      <c r="AL280" s="231">
        <f t="shared" si="62"/>
        <v>0</v>
      </c>
      <c r="AM280" s="81">
        <f t="shared" si="55"/>
        <v>0</v>
      </c>
      <c r="AN280" s="236">
        <f t="shared" si="46"/>
        <v>0</v>
      </c>
      <c r="AO280" s="237">
        <f t="shared" si="47"/>
        <v>0</v>
      </c>
      <c r="AP280" s="295">
        <v>0</v>
      </c>
      <c r="AQ280" s="271">
        <v>0</v>
      </c>
      <c r="AR280" s="296">
        <v>0</v>
      </c>
      <c r="AS280" s="299"/>
      <c r="AT280" s="296">
        <v>0</v>
      </c>
      <c r="AU280" s="299"/>
      <c r="AV280" s="300" t="s">
        <v>184</v>
      </c>
      <c r="AW280" s="299">
        <v>0</v>
      </c>
      <c r="AX280" s="265" t="str">
        <f t="shared" si="52"/>
        <v/>
      </c>
      <c r="AY280" s="265" t="str">
        <f t="shared" si="61"/>
        <v/>
      </c>
      <c r="AZ280" s="268" t="str">
        <f t="shared" si="53"/>
        <v/>
      </c>
    </row>
    <row r="281" spans="1:52" ht="13">
      <c r="A281" s="282">
        <v>179</v>
      </c>
      <c r="B281" s="283"/>
      <c r="C281" s="280"/>
      <c r="D281" s="283"/>
      <c r="E281" s="280"/>
      <c r="F281" s="282"/>
      <c r="G281" s="282"/>
      <c r="H281" s="284"/>
      <c r="I281" s="280"/>
      <c r="J281" s="284"/>
      <c r="L281" s="44">
        <f t="shared" si="48"/>
        <v>0</v>
      </c>
      <c r="M281" s="14"/>
      <c r="N281" s="14">
        <f t="shared" si="49"/>
        <v>0</v>
      </c>
      <c r="O281" s="32"/>
      <c r="P281" s="12">
        <f t="shared" si="50"/>
        <v>0</v>
      </c>
      <c r="Q281" s="12">
        <f t="shared" si="51"/>
        <v>0</v>
      </c>
      <c r="R281" s="29"/>
      <c r="S281" s="41">
        <f t="shared" si="45"/>
        <v>0</v>
      </c>
      <c r="U281" s="276" t="s">
        <v>49</v>
      </c>
      <c r="V281" s="280"/>
      <c r="W281" s="276" t="s">
        <v>50</v>
      </c>
      <c r="Y281" s="90"/>
      <c r="Z281" s="90"/>
      <c r="AA281" s="276">
        <v>0</v>
      </c>
      <c r="AB281" s="259" t="str">
        <f t="shared" si="60"/>
        <v/>
      </c>
      <c r="AC281" s="29"/>
      <c r="AD281" s="61">
        <f t="shared" si="56"/>
        <v>179</v>
      </c>
      <c r="AE281" s="290"/>
      <c r="AF281" s="291"/>
      <c r="AG281" s="290"/>
      <c r="AH281" s="6">
        <f t="shared" si="57"/>
        <v>0</v>
      </c>
      <c r="AI281" s="63">
        <f t="shared" si="58"/>
        <v>1</v>
      </c>
      <c r="AJ281" s="63">
        <f t="shared" si="59"/>
        <v>0</v>
      </c>
      <c r="AK281" s="80">
        <f t="shared" si="54"/>
        <v>0</v>
      </c>
      <c r="AL281" s="231">
        <f t="shared" si="62"/>
        <v>0</v>
      </c>
      <c r="AM281" s="81">
        <f t="shared" si="55"/>
        <v>0</v>
      </c>
      <c r="AN281" s="236">
        <f t="shared" si="46"/>
        <v>0</v>
      </c>
      <c r="AO281" s="237">
        <f t="shared" si="47"/>
        <v>0</v>
      </c>
      <c r="AP281" s="295">
        <v>0</v>
      </c>
      <c r="AQ281" s="271">
        <v>0</v>
      </c>
      <c r="AR281" s="296">
        <v>0</v>
      </c>
      <c r="AS281" s="299"/>
      <c r="AT281" s="296">
        <v>0</v>
      </c>
      <c r="AU281" s="299"/>
      <c r="AV281" s="300" t="s">
        <v>184</v>
      </c>
      <c r="AW281" s="299">
        <v>0</v>
      </c>
      <c r="AX281" s="265" t="str">
        <f t="shared" si="52"/>
        <v/>
      </c>
      <c r="AY281" s="265" t="str">
        <f t="shared" si="61"/>
        <v/>
      </c>
      <c r="AZ281" s="268" t="str">
        <f t="shared" si="53"/>
        <v/>
      </c>
    </row>
    <row r="282" spans="1:52" ht="13">
      <c r="A282" s="282">
        <v>180</v>
      </c>
      <c r="B282" s="283"/>
      <c r="C282" s="280"/>
      <c r="D282" s="283"/>
      <c r="E282" s="280"/>
      <c r="F282" s="282"/>
      <c r="G282" s="282"/>
      <c r="H282" s="284"/>
      <c r="I282" s="280"/>
      <c r="J282" s="284"/>
      <c r="L282" s="44">
        <f t="shared" si="48"/>
        <v>0</v>
      </c>
      <c r="M282" s="14"/>
      <c r="N282" s="14">
        <f t="shared" si="49"/>
        <v>0</v>
      </c>
      <c r="O282" s="32"/>
      <c r="P282" s="12">
        <f t="shared" si="50"/>
        <v>0</v>
      </c>
      <c r="Q282" s="12">
        <f t="shared" si="51"/>
        <v>0</v>
      </c>
      <c r="R282" s="29"/>
      <c r="S282" s="41">
        <f t="shared" si="45"/>
        <v>0</v>
      </c>
      <c r="U282" s="276" t="s">
        <v>49</v>
      </c>
      <c r="V282" s="280"/>
      <c r="W282" s="276" t="s">
        <v>50</v>
      </c>
      <c r="Y282" s="90"/>
      <c r="Z282" s="90"/>
      <c r="AA282" s="276">
        <v>0</v>
      </c>
      <c r="AB282" s="259" t="str">
        <f t="shared" si="60"/>
        <v/>
      </c>
      <c r="AC282" s="29"/>
      <c r="AD282" s="61">
        <f t="shared" si="56"/>
        <v>180</v>
      </c>
      <c r="AE282" s="290"/>
      <c r="AF282" s="291"/>
      <c r="AG282" s="290"/>
      <c r="AH282" s="6">
        <f t="shared" si="57"/>
        <v>0</v>
      </c>
      <c r="AI282" s="63">
        <f t="shared" si="58"/>
        <v>1</v>
      </c>
      <c r="AJ282" s="63">
        <f t="shared" si="59"/>
        <v>0</v>
      </c>
      <c r="AK282" s="80">
        <f t="shared" si="54"/>
        <v>0</v>
      </c>
      <c r="AL282" s="231">
        <f t="shared" si="62"/>
        <v>0</v>
      </c>
      <c r="AM282" s="81">
        <f t="shared" si="55"/>
        <v>0</v>
      </c>
      <c r="AN282" s="236">
        <f t="shared" si="46"/>
        <v>0</v>
      </c>
      <c r="AO282" s="237">
        <f t="shared" si="47"/>
        <v>0</v>
      </c>
      <c r="AP282" s="295">
        <v>0</v>
      </c>
      <c r="AQ282" s="271">
        <v>0</v>
      </c>
      <c r="AR282" s="296">
        <v>0</v>
      </c>
      <c r="AS282" s="299"/>
      <c r="AT282" s="296">
        <v>0</v>
      </c>
      <c r="AU282" s="299"/>
      <c r="AV282" s="300" t="s">
        <v>184</v>
      </c>
      <c r="AW282" s="299">
        <v>0</v>
      </c>
      <c r="AX282" s="265" t="str">
        <f t="shared" si="52"/>
        <v/>
      </c>
      <c r="AY282" s="265" t="str">
        <f t="shared" si="61"/>
        <v/>
      </c>
      <c r="AZ282" s="268" t="str">
        <f t="shared" si="53"/>
        <v/>
      </c>
    </row>
    <row r="283" spans="1:52" ht="13">
      <c r="A283" s="282">
        <v>181</v>
      </c>
      <c r="B283" s="283"/>
      <c r="C283" s="280"/>
      <c r="D283" s="283"/>
      <c r="E283" s="280"/>
      <c r="F283" s="282"/>
      <c r="G283" s="282"/>
      <c r="H283" s="284"/>
      <c r="I283" s="280"/>
      <c r="J283" s="284"/>
      <c r="L283" s="44">
        <f t="shared" si="48"/>
        <v>0</v>
      </c>
      <c r="M283" s="14"/>
      <c r="N283" s="14">
        <f t="shared" si="49"/>
        <v>0</v>
      </c>
      <c r="O283" s="32"/>
      <c r="P283" s="12">
        <f t="shared" si="50"/>
        <v>0</v>
      </c>
      <c r="Q283" s="12">
        <f t="shared" si="51"/>
        <v>0</v>
      </c>
      <c r="R283" s="29"/>
      <c r="S283" s="41">
        <f t="shared" si="45"/>
        <v>0</v>
      </c>
      <c r="U283" s="276" t="s">
        <v>49</v>
      </c>
      <c r="V283" s="280"/>
      <c r="W283" s="276" t="s">
        <v>50</v>
      </c>
      <c r="Y283" s="90"/>
      <c r="Z283" s="90"/>
      <c r="AA283" s="276">
        <v>0</v>
      </c>
      <c r="AB283" s="259" t="str">
        <f t="shared" si="60"/>
        <v/>
      </c>
      <c r="AC283" s="29"/>
      <c r="AD283" s="61">
        <f t="shared" si="56"/>
        <v>181</v>
      </c>
      <c r="AE283" s="290"/>
      <c r="AF283" s="291"/>
      <c r="AG283" s="290"/>
      <c r="AH283" s="6">
        <f t="shared" si="57"/>
        <v>0</v>
      </c>
      <c r="AI283" s="63">
        <f t="shared" si="58"/>
        <v>1</v>
      </c>
      <c r="AJ283" s="63">
        <f t="shared" si="59"/>
        <v>0</v>
      </c>
      <c r="AK283" s="80">
        <f t="shared" si="54"/>
        <v>0</v>
      </c>
      <c r="AL283" s="231">
        <f t="shared" si="62"/>
        <v>0</v>
      </c>
      <c r="AM283" s="81">
        <f t="shared" si="55"/>
        <v>0</v>
      </c>
      <c r="AN283" s="236">
        <f t="shared" si="46"/>
        <v>0</v>
      </c>
      <c r="AO283" s="237">
        <f t="shared" si="47"/>
        <v>0</v>
      </c>
      <c r="AP283" s="295">
        <v>0</v>
      </c>
      <c r="AQ283" s="271">
        <v>0</v>
      </c>
      <c r="AR283" s="296">
        <v>0</v>
      </c>
      <c r="AS283" s="299"/>
      <c r="AT283" s="296">
        <v>0</v>
      </c>
      <c r="AU283" s="299"/>
      <c r="AV283" s="300" t="s">
        <v>184</v>
      </c>
      <c r="AW283" s="299">
        <v>0</v>
      </c>
      <c r="AX283" s="265" t="str">
        <f t="shared" si="52"/>
        <v/>
      </c>
      <c r="AY283" s="265" t="str">
        <f t="shared" si="61"/>
        <v/>
      </c>
      <c r="AZ283" s="268" t="str">
        <f t="shared" si="53"/>
        <v/>
      </c>
    </row>
    <row r="284" spans="1:52" ht="13">
      <c r="A284" s="282">
        <v>182</v>
      </c>
      <c r="B284" s="283"/>
      <c r="C284" s="280"/>
      <c r="D284" s="283"/>
      <c r="E284" s="280"/>
      <c r="F284" s="282"/>
      <c r="G284" s="282"/>
      <c r="H284" s="284"/>
      <c r="I284" s="280"/>
      <c r="J284" s="284"/>
      <c r="L284" s="44">
        <f t="shared" si="48"/>
        <v>0</v>
      </c>
      <c r="M284" s="14"/>
      <c r="N284" s="14">
        <f t="shared" si="49"/>
        <v>0</v>
      </c>
      <c r="O284" s="32"/>
      <c r="P284" s="12">
        <f t="shared" si="50"/>
        <v>0</v>
      </c>
      <c r="Q284" s="12">
        <f t="shared" si="51"/>
        <v>0</v>
      </c>
      <c r="R284" s="29"/>
      <c r="S284" s="41">
        <f t="shared" si="45"/>
        <v>0</v>
      </c>
      <c r="U284" s="276" t="s">
        <v>49</v>
      </c>
      <c r="V284" s="280"/>
      <c r="W284" s="276" t="s">
        <v>50</v>
      </c>
      <c r="Y284" s="90"/>
      <c r="Z284" s="90"/>
      <c r="AA284" s="276">
        <v>0</v>
      </c>
      <c r="AB284" s="259" t="str">
        <f t="shared" si="60"/>
        <v/>
      </c>
      <c r="AC284" s="29"/>
      <c r="AD284" s="61">
        <f t="shared" si="56"/>
        <v>182</v>
      </c>
      <c r="AE284" s="290"/>
      <c r="AF284" s="291"/>
      <c r="AG284" s="290"/>
      <c r="AH284" s="6">
        <f t="shared" si="57"/>
        <v>0</v>
      </c>
      <c r="AI284" s="63">
        <f t="shared" si="58"/>
        <v>1</v>
      </c>
      <c r="AJ284" s="63">
        <f t="shared" si="59"/>
        <v>0</v>
      </c>
      <c r="AK284" s="80">
        <f t="shared" si="54"/>
        <v>0</v>
      </c>
      <c r="AL284" s="231">
        <f t="shared" si="62"/>
        <v>0</v>
      </c>
      <c r="AM284" s="81">
        <f t="shared" si="55"/>
        <v>0</v>
      </c>
      <c r="AN284" s="236">
        <f t="shared" si="46"/>
        <v>0</v>
      </c>
      <c r="AO284" s="237">
        <f t="shared" si="47"/>
        <v>0</v>
      </c>
      <c r="AP284" s="295">
        <v>0</v>
      </c>
      <c r="AQ284" s="271">
        <v>0</v>
      </c>
      <c r="AR284" s="296">
        <v>0</v>
      </c>
      <c r="AS284" s="299"/>
      <c r="AT284" s="296">
        <v>0</v>
      </c>
      <c r="AU284" s="299"/>
      <c r="AV284" s="300" t="s">
        <v>184</v>
      </c>
      <c r="AW284" s="299">
        <v>0</v>
      </c>
      <c r="AX284" s="265" t="str">
        <f t="shared" si="52"/>
        <v/>
      </c>
      <c r="AY284" s="265" t="str">
        <f t="shared" si="61"/>
        <v/>
      </c>
      <c r="AZ284" s="268" t="str">
        <f t="shared" si="53"/>
        <v/>
      </c>
    </row>
    <row r="285" spans="1:52" ht="13">
      <c r="A285" s="282">
        <v>183</v>
      </c>
      <c r="B285" s="283"/>
      <c r="C285" s="280"/>
      <c r="D285" s="283"/>
      <c r="E285" s="280"/>
      <c r="F285" s="282"/>
      <c r="G285" s="282"/>
      <c r="H285" s="284"/>
      <c r="I285" s="280"/>
      <c r="J285" s="284"/>
      <c r="L285" s="44">
        <f t="shared" si="48"/>
        <v>0</v>
      </c>
      <c r="M285" s="14"/>
      <c r="N285" s="14">
        <f t="shared" si="49"/>
        <v>0</v>
      </c>
      <c r="O285" s="32"/>
      <c r="P285" s="12">
        <f t="shared" si="50"/>
        <v>0</v>
      </c>
      <c r="Q285" s="12">
        <f t="shared" si="51"/>
        <v>0</v>
      </c>
      <c r="R285" s="29"/>
      <c r="S285" s="41">
        <f t="shared" si="45"/>
        <v>0</v>
      </c>
      <c r="U285" s="276" t="s">
        <v>49</v>
      </c>
      <c r="V285" s="280"/>
      <c r="W285" s="276" t="s">
        <v>50</v>
      </c>
      <c r="Y285" s="90"/>
      <c r="Z285" s="90"/>
      <c r="AA285" s="276">
        <v>0</v>
      </c>
      <c r="AB285" s="259" t="str">
        <f t="shared" si="60"/>
        <v/>
      </c>
      <c r="AC285" s="29"/>
      <c r="AD285" s="61">
        <f t="shared" si="56"/>
        <v>183</v>
      </c>
      <c r="AE285" s="290"/>
      <c r="AF285" s="291"/>
      <c r="AG285" s="290"/>
      <c r="AH285" s="6">
        <f t="shared" si="57"/>
        <v>0</v>
      </c>
      <c r="AI285" s="63">
        <f t="shared" si="58"/>
        <v>1</v>
      </c>
      <c r="AJ285" s="63">
        <f t="shared" si="59"/>
        <v>0</v>
      </c>
      <c r="AK285" s="80">
        <f t="shared" si="54"/>
        <v>0</v>
      </c>
      <c r="AL285" s="231">
        <f t="shared" si="62"/>
        <v>0</v>
      </c>
      <c r="AM285" s="81">
        <f t="shared" si="55"/>
        <v>0</v>
      </c>
      <c r="AN285" s="236">
        <f t="shared" si="46"/>
        <v>0</v>
      </c>
      <c r="AO285" s="237">
        <f t="shared" si="47"/>
        <v>0</v>
      </c>
      <c r="AP285" s="295">
        <v>0</v>
      </c>
      <c r="AQ285" s="271">
        <v>0</v>
      </c>
      <c r="AR285" s="296">
        <v>0</v>
      </c>
      <c r="AS285" s="299"/>
      <c r="AT285" s="296">
        <v>0</v>
      </c>
      <c r="AU285" s="299"/>
      <c r="AV285" s="300" t="s">
        <v>184</v>
      </c>
      <c r="AW285" s="299">
        <v>0</v>
      </c>
      <c r="AX285" s="265" t="str">
        <f t="shared" si="52"/>
        <v/>
      </c>
      <c r="AY285" s="265" t="str">
        <f t="shared" si="61"/>
        <v/>
      </c>
      <c r="AZ285" s="268" t="str">
        <f t="shared" si="53"/>
        <v/>
      </c>
    </row>
    <row r="286" spans="1:52" ht="13">
      <c r="A286" s="282">
        <v>184</v>
      </c>
      <c r="B286" s="283"/>
      <c r="C286" s="280"/>
      <c r="D286" s="283"/>
      <c r="E286" s="280"/>
      <c r="F286" s="282"/>
      <c r="G286" s="282"/>
      <c r="H286" s="284"/>
      <c r="I286" s="280"/>
      <c r="J286" s="284"/>
      <c r="L286" s="44">
        <f t="shared" si="48"/>
        <v>0</v>
      </c>
      <c r="M286" s="14"/>
      <c r="N286" s="14">
        <f t="shared" si="49"/>
        <v>0</v>
      </c>
      <c r="O286" s="32"/>
      <c r="P286" s="12">
        <f t="shared" si="50"/>
        <v>0</v>
      </c>
      <c r="Q286" s="12">
        <f t="shared" si="51"/>
        <v>0</v>
      </c>
      <c r="R286" s="29"/>
      <c r="S286" s="41">
        <f t="shared" si="45"/>
        <v>0</v>
      </c>
      <c r="U286" s="276" t="s">
        <v>49</v>
      </c>
      <c r="V286" s="280"/>
      <c r="W286" s="276" t="s">
        <v>50</v>
      </c>
      <c r="Y286" s="90"/>
      <c r="Z286" s="90"/>
      <c r="AA286" s="276">
        <v>0</v>
      </c>
      <c r="AB286" s="259" t="str">
        <f t="shared" si="60"/>
        <v/>
      </c>
      <c r="AC286" s="29"/>
      <c r="AD286" s="61">
        <f t="shared" si="56"/>
        <v>184</v>
      </c>
      <c r="AE286" s="290"/>
      <c r="AF286" s="291"/>
      <c r="AG286" s="290"/>
      <c r="AH286" s="6">
        <f t="shared" si="57"/>
        <v>0</v>
      </c>
      <c r="AI286" s="63">
        <f t="shared" si="58"/>
        <v>1</v>
      </c>
      <c r="AJ286" s="63">
        <f t="shared" si="59"/>
        <v>0</v>
      </c>
      <c r="AK286" s="80">
        <f t="shared" si="54"/>
        <v>0</v>
      </c>
      <c r="AL286" s="231">
        <f t="shared" si="62"/>
        <v>0</v>
      </c>
      <c r="AM286" s="81">
        <f t="shared" si="55"/>
        <v>0</v>
      </c>
      <c r="AN286" s="236">
        <f t="shared" si="46"/>
        <v>0</v>
      </c>
      <c r="AO286" s="237">
        <f t="shared" si="47"/>
        <v>0</v>
      </c>
      <c r="AP286" s="295">
        <v>0</v>
      </c>
      <c r="AQ286" s="271">
        <v>0</v>
      </c>
      <c r="AR286" s="296">
        <v>0</v>
      </c>
      <c r="AS286" s="299"/>
      <c r="AT286" s="296">
        <v>0</v>
      </c>
      <c r="AU286" s="299"/>
      <c r="AV286" s="300" t="s">
        <v>184</v>
      </c>
      <c r="AW286" s="299">
        <v>0</v>
      </c>
      <c r="AX286" s="265" t="str">
        <f t="shared" si="52"/>
        <v/>
      </c>
      <c r="AY286" s="265" t="str">
        <f t="shared" si="61"/>
        <v/>
      </c>
      <c r="AZ286" s="268" t="str">
        <f t="shared" si="53"/>
        <v/>
      </c>
    </row>
    <row r="287" spans="1:52" ht="13">
      <c r="A287" s="282">
        <v>185</v>
      </c>
      <c r="B287" s="283"/>
      <c r="C287" s="280"/>
      <c r="D287" s="283"/>
      <c r="E287" s="280"/>
      <c r="F287" s="282"/>
      <c r="G287" s="282"/>
      <c r="H287" s="284"/>
      <c r="I287" s="280"/>
      <c r="J287" s="284"/>
      <c r="L287" s="44">
        <f t="shared" si="48"/>
        <v>0</v>
      </c>
      <c r="M287" s="14"/>
      <c r="N287" s="14">
        <f t="shared" si="49"/>
        <v>0</v>
      </c>
      <c r="O287" s="32"/>
      <c r="P287" s="12">
        <f t="shared" si="50"/>
        <v>0</v>
      </c>
      <c r="Q287" s="12">
        <f t="shared" si="51"/>
        <v>0</v>
      </c>
      <c r="R287" s="29"/>
      <c r="S287" s="41">
        <f t="shared" si="45"/>
        <v>0</v>
      </c>
      <c r="U287" s="276" t="s">
        <v>49</v>
      </c>
      <c r="V287" s="280"/>
      <c r="W287" s="276" t="s">
        <v>50</v>
      </c>
      <c r="Y287" s="90"/>
      <c r="Z287" s="90"/>
      <c r="AA287" s="276">
        <v>0</v>
      </c>
      <c r="AB287" s="259" t="str">
        <f t="shared" si="60"/>
        <v/>
      </c>
      <c r="AC287" s="29"/>
      <c r="AD287" s="61">
        <f t="shared" si="56"/>
        <v>185</v>
      </c>
      <c r="AE287" s="290"/>
      <c r="AF287" s="291"/>
      <c r="AG287" s="290"/>
      <c r="AH287" s="6">
        <f t="shared" si="57"/>
        <v>0</v>
      </c>
      <c r="AI287" s="63">
        <f t="shared" si="58"/>
        <v>1</v>
      </c>
      <c r="AJ287" s="63">
        <f t="shared" si="59"/>
        <v>0</v>
      </c>
      <c r="AK287" s="80">
        <f t="shared" si="54"/>
        <v>0</v>
      </c>
      <c r="AL287" s="231">
        <f t="shared" si="62"/>
        <v>0</v>
      </c>
      <c r="AM287" s="81">
        <f t="shared" si="55"/>
        <v>0</v>
      </c>
      <c r="AN287" s="236">
        <f t="shared" si="46"/>
        <v>0</v>
      </c>
      <c r="AO287" s="237">
        <f t="shared" si="47"/>
        <v>0</v>
      </c>
      <c r="AP287" s="295">
        <v>0</v>
      </c>
      <c r="AQ287" s="271">
        <v>0</v>
      </c>
      <c r="AR287" s="296">
        <v>0</v>
      </c>
      <c r="AS287" s="299"/>
      <c r="AT287" s="296">
        <v>0</v>
      </c>
      <c r="AU287" s="299"/>
      <c r="AV287" s="300" t="s">
        <v>184</v>
      </c>
      <c r="AW287" s="299">
        <v>0</v>
      </c>
      <c r="AX287" s="265" t="str">
        <f t="shared" si="52"/>
        <v/>
      </c>
      <c r="AY287" s="265" t="str">
        <f t="shared" si="61"/>
        <v/>
      </c>
      <c r="AZ287" s="268" t="str">
        <f t="shared" si="53"/>
        <v/>
      </c>
    </row>
    <row r="288" spans="1:52" ht="13">
      <c r="A288" s="282">
        <v>186</v>
      </c>
      <c r="B288" s="283"/>
      <c r="C288" s="280"/>
      <c r="D288" s="283"/>
      <c r="E288" s="280"/>
      <c r="F288" s="282"/>
      <c r="G288" s="282"/>
      <c r="H288" s="284"/>
      <c r="I288" s="280"/>
      <c r="J288" s="284"/>
      <c r="L288" s="44">
        <f t="shared" si="48"/>
        <v>0</v>
      </c>
      <c r="M288" s="14"/>
      <c r="N288" s="14">
        <f t="shared" si="49"/>
        <v>0</v>
      </c>
      <c r="O288" s="32"/>
      <c r="P288" s="12">
        <f t="shared" si="50"/>
        <v>0</v>
      </c>
      <c r="Q288" s="12">
        <f t="shared" si="51"/>
        <v>0</v>
      </c>
      <c r="R288" s="29"/>
      <c r="S288" s="41">
        <f t="shared" si="45"/>
        <v>0</v>
      </c>
      <c r="U288" s="276" t="s">
        <v>49</v>
      </c>
      <c r="V288" s="280"/>
      <c r="W288" s="276" t="s">
        <v>50</v>
      </c>
      <c r="Y288" s="90"/>
      <c r="Z288" s="90"/>
      <c r="AA288" s="276">
        <v>0</v>
      </c>
      <c r="AB288" s="259" t="str">
        <f t="shared" si="60"/>
        <v/>
      </c>
      <c r="AC288" s="29"/>
      <c r="AD288" s="61">
        <f t="shared" si="56"/>
        <v>186</v>
      </c>
      <c r="AE288" s="290"/>
      <c r="AF288" s="291"/>
      <c r="AG288" s="290"/>
      <c r="AH288" s="6">
        <f t="shared" si="57"/>
        <v>0</v>
      </c>
      <c r="AI288" s="63">
        <f t="shared" si="58"/>
        <v>1</v>
      </c>
      <c r="AJ288" s="63">
        <f t="shared" si="59"/>
        <v>0</v>
      </c>
      <c r="AK288" s="80">
        <f t="shared" si="54"/>
        <v>0</v>
      </c>
      <c r="AL288" s="231">
        <f t="shared" si="62"/>
        <v>0</v>
      </c>
      <c r="AM288" s="81">
        <f t="shared" si="55"/>
        <v>0</v>
      </c>
      <c r="AN288" s="236">
        <f t="shared" si="46"/>
        <v>0</v>
      </c>
      <c r="AO288" s="237">
        <f t="shared" si="47"/>
        <v>0</v>
      </c>
      <c r="AP288" s="295">
        <v>0</v>
      </c>
      <c r="AQ288" s="271">
        <v>0</v>
      </c>
      <c r="AR288" s="296">
        <v>0</v>
      </c>
      <c r="AS288" s="299"/>
      <c r="AT288" s="296">
        <v>0</v>
      </c>
      <c r="AU288" s="299"/>
      <c r="AV288" s="300" t="s">
        <v>184</v>
      </c>
      <c r="AW288" s="299">
        <v>0</v>
      </c>
      <c r="AX288" s="265" t="str">
        <f t="shared" si="52"/>
        <v/>
      </c>
      <c r="AY288" s="265" t="str">
        <f t="shared" si="61"/>
        <v/>
      </c>
      <c r="AZ288" s="268" t="str">
        <f t="shared" si="53"/>
        <v/>
      </c>
    </row>
    <row r="289" spans="1:52" ht="13">
      <c r="A289" s="282">
        <v>187</v>
      </c>
      <c r="B289" s="283"/>
      <c r="C289" s="280"/>
      <c r="D289" s="283"/>
      <c r="E289" s="280"/>
      <c r="F289" s="282"/>
      <c r="G289" s="282"/>
      <c r="H289" s="284"/>
      <c r="I289" s="280"/>
      <c r="J289" s="284"/>
      <c r="L289" s="44">
        <f t="shared" si="48"/>
        <v>0</v>
      </c>
      <c r="M289" s="14"/>
      <c r="N289" s="14">
        <f t="shared" si="49"/>
        <v>0</v>
      </c>
      <c r="O289" s="32"/>
      <c r="P289" s="12">
        <f t="shared" si="50"/>
        <v>0</v>
      </c>
      <c r="Q289" s="12">
        <f t="shared" si="51"/>
        <v>0</v>
      </c>
      <c r="R289" s="29"/>
      <c r="S289" s="41">
        <f t="shared" si="45"/>
        <v>0</v>
      </c>
      <c r="U289" s="276" t="s">
        <v>49</v>
      </c>
      <c r="V289" s="280"/>
      <c r="W289" s="276" t="s">
        <v>50</v>
      </c>
      <c r="Y289" s="90"/>
      <c r="Z289" s="90"/>
      <c r="AA289" s="276">
        <v>0</v>
      </c>
      <c r="AB289" s="259" t="str">
        <f t="shared" si="60"/>
        <v/>
      </c>
      <c r="AC289" s="29"/>
      <c r="AD289" s="61">
        <f t="shared" si="56"/>
        <v>187</v>
      </c>
      <c r="AE289" s="290"/>
      <c r="AF289" s="291"/>
      <c r="AG289" s="290"/>
      <c r="AH289" s="6">
        <f t="shared" si="57"/>
        <v>0</v>
      </c>
      <c r="AI289" s="63">
        <f t="shared" si="58"/>
        <v>1</v>
      </c>
      <c r="AJ289" s="63">
        <f t="shared" si="59"/>
        <v>0</v>
      </c>
      <c r="AK289" s="80">
        <f t="shared" si="54"/>
        <v>0</v>
      </c>
      <c r="AL289" s="231">
        <f t="shared" si="62"/>
        <v>0</v>
      </c>
      <c r="AM289" s="81">
        <f t="shared" si="55"/>
        <v>0</v>
      </c>
      <c r="AN289" s="236">
        <f t="shared" si="46"/>
        <v>0</v>
      </c>
      <c r="AO289" s="237">
        <f t="shared" si="47"/>
        <v>0</v>
      </c>
      <c r="AP289" s="295">
        <v>0</v>
      </c>
      <c r="AQ289" s="271">
        <v>0</v>
      </c>
      <c r="AR289" s="296">
        <v>0</v>
      </c>
      <c r="AS289" s="299"/>
      <c r="AT289" s="296">
        <v>0</v>
      </c>
      <c r="AU289" s="299"/>
      <c r="AV289" s="300" t="s">
        <v>184</v>
      </c>
      <c r="AW289" s="299">
        <v>0</v>
      </c>
      <c r="AX289" s="265" t="str">
        <f t="shared" si="52"/>
        <v/>
      </c>
      <c r="AY289" s="265" t="str">
        <f t="shared" si="61"/>
        <v/>
      </c>
      <c r="AZ289" s="268" t="str">
        <f t="shared" si="53"/>
        <v/>
      </c>
    </row>
    <row r="290" spans="1:52" ht="13">
      <c r="A290" s="282">
        <v>188</v>
      </c>
      <c r="B290" s="283"/>
      <c r="C290" s="280"/>
      <c r="D290" s="283"/>
      <c r="E290" s="280"/>
      <c r="F290" s="282"/>
      <c r="G290" s="282"/>
      <c r="H290" s="284"/>
      <c r="I290" s="280"/>
      <c r="J290" s="284"/>
      <c r="L290" s="44">
        <f t="shared" si="48"/>
        <v>0</v>
      </c>
      <c r="M290" s="14"/>
      <c r="N290" s="14">
        <f t="shared" si="49"/>
        <v>0</v>
      </c>
      <c r="O290" s="32"/>
      <c r="P290" s="12">
        <f t="shared" si="50"/>
        <v>0</v>
      </c>
      <c r="Q290" s="12">
        <f t="shared" si="51"/>
        <v>0</v>
      </c>
      <c r="R290" s="29"/>
      <c r="S290" s="41">
        <f t="shared" si="45"/>
        <v>0</v>
      </c>
      <c r="U290" s="276" t="s">
        <v>49</v>
      </c>
      <c r="V290" s="280"/>
      <c r="W290" s="276" t="s">
        <v>50</v>
      </c>
      <c r="Y290" s="90"/>
      <c r="Z290" s="90"/>
      <c r="AA290" s="276">
        <v>0</v>
      </c>
      <c r="AB290" s="259" t="str">
        <f t="shared" si="60"/>
        <v/>
      </c>
      <c r="AC290" s="29"/>
      <c r="AD290" s="61">
        <f t="shared" si="56"/>
        <v>188</v>
      </c>
      <c r="AE290" s="290"/>
      <c r="AF290" s="291"/>
      <c r="AG290" s="290"/>
      <c r="AH290" s="6">
        <f t="shared" si="57"/>
        <v>0</v>
      </c>
      <c r="AI290" s="63">
        <f t="shared" si="58"/>
        <v>1</v>
      </c>
      <c r="AJ290" s="63">
        <f t="shared" si="59"/>
        <v>0</v>
      </c>
      <c r="AK290" s="80">
        <f t="shared" si="54"/>
        <v>0</v>
      </c>
      <c r="AL290" s="231">
        <f t="shared" si="62"/>
        <v>0</v>
      </c>
      <c r="AM290" s="81">
        <f t="shared" si="55"/>
        <v>0</v>
      </c>
      <c r="AN290" s="236">
        <f t="shared" si="46"/>
        <v>0</v>
      </c>
      <c r="AO290" s="237">
        <f t="shared" si="47"/>
        <v>0</v>
      </c>
      <c r="AP290" s="295">
        <v>0</v>
      </c>
      <c r="AQ290" s="271">
        <v>0</v>
      </c>
      <c r="AR290" s="296">
        <v>0</v>
      </c>
      <c r="AS290" s="299"/>
      <c r="AT290" s="296">
        <v>0</v>
      </c>
      <c r="AU290" s="299"/>
      <c r="AV290" s="300" t="s">
        <v>184</v>
      </c>
      <c r="AW290" s="299">
        <v>0</v>
      </c>
      <c r="AX290" s="265" t="str">
        <f t="shared" si="52"/>
        <v/>
      </c>
      <c r="AY290" s="265" t="str">
        <f t="shared" si="61"/>
        <v/>
      </c>
      <c r="AZ290" s="268" t="str">
        <f t="shared" si="53"/>
        <v/>
      </c>
    </row>
    <row r="291" spans="1:52" ht="13">
      <c r="A291" s="282">
        <v>189</v>
      </c>
      <c r="B291" s="283"/>
      <c r="C291" s="280"/>
      <c r="D291" s="283"/>
      <c r="E291" s="280"/>
      <c r="F291" s="282"/>
      <c r="G291" s="282"/>
      <c r="H291" s="284"/>
      <c r="I291" s="280"/>
      <c r="J291" s="284"/>
      <c r="L291" s="44">
        <f t="shared" si="48"/>
        <v>0</v>
      </c>
      <c r="M291" s="14"/>
      <c r="N291" s="14">
        <f t="shared" si="49"/>
        <v>0</v>
      </c>
      <c r="O291" s="32"/>
      <c r="P291" s="12">
        <f t="shared" si="50"/>
        <v>0</v>
      </c>
      <c r="Q291" s="12">
        <f t="shared" si="51"/>
        <v>0</v>
      </c>
      <c r="R291" s="29"/>
      <c r="S291" s="41">
        <f t="shared" si="45"/>
        <v>0</v>
      </c>
      <c r="U291" s="276" t="s">
        <v>49</v>
      </c>
      <c r="V291" s="280"/>
      <c r="W291" s="276" t="s">
        <v>50</v>
      </c>
      <c r="Y291" s="90"/>
      <c r="Z291" s="90"/>
      <c r="AA291" s="276">
        <v>0</v>
      </c>
      <c r="AB291" s="259" t="str">
        <f t="shared" si="60"/>
        <v/>
      </c>
      <c r="AC291" s="29"/>
      <c r="AD291" s="61">
        <f t="shared" si="56"/>
        <v>189</v>
      </c>
      <c r="AE291" s="290"/>
      <c r="AF291" s="291"/>
      <c r="AG291" s="290"/>
      <c r="AH291" s="6">
        <f t="shared" si="57"/>
        <v>0</v>
      </c>
      <c r="AI291" s="63">
        <f t="shared" si="58"/>
        <v>1</v>
      </c>
      <c r="AJ291" s="63">
        <f t="shared" si="59"/>
        <v>0</v>
      </c>
      <c r="AK291" s="80">
        <f t="shared" si="54"/>
        <v>0</v>
      </c>
      <c r="AL291" s="231">
        <f t="shared" si="62"/>
        <v>0</v>
      </c>
      <c r="AM291" s="81">
        <f t="shared" si="55"/>
        <v>0</v>
      </c>
      <c r="AN291" s="236">
        <f t="shared" si="46"/>
        <v>0</v>
      </c>
      <c r="AO291" s="237">
        <f t="shared" si="47"/>
        <v>0</v>
      </c>
      <c r="AP291" s="295">
        <v>0</v>
      </c>
      <c r="AQ291" s="271">
        <v>0</v>
      </c>
      <c r="AR291" s="296">
        <v>0</v>
      </c>
      <c r="AS291" s="299"/>
      <c r="AT291" s="296">
        <v>0</v>
      </c>
      <c r="AU291" s="299"/>
      <c r="AV291" s="300" t="s">
        <v>184</v>
      </c>
      <c r="AW291" s="299">
        <v>0</v>
      </c>
      <c r="AX291" s="265" t="str">
        <f t="shared" si="52"/>
        <v/>
      </c>
      <c r="AY291" s="265" t="str">
        <f t="shared" si="61"/>
        <v/>
      </c>
      <c r="AZ291" s="268" t="str">
        <f t="shared" si="53"/>
        <v/>
      </c>
    </row>
    <row r="292" spans="1:52" ht="13">
      <c r="A292" s="282">
        <v>190</v>
      </c>
      <c r="B292" s="283"/>
      <c r="C292" s="280"/>
      <c r="D292" s="283"/>
      <c r="E292" s="280"/>
      <c r="F292" s="282"/>
      <c r="G292" s="282"/>
      <c r="H292" s="284"/>
      <c r="I292" s="280"/>
      <c r="J292" s="284"/>
      <c r="L292" s="44">
        <f t="shared" si="48"/>
        <v>0</v>
      </c>
      <c r="M292" s="14"/>
      <c r="N292" s="14">
        <f t="shared" si="49"/>
        <v>0</v>
      </c>
      <c r="O292" s="32"/>
      <c r="P292" s="12">
        <f t="shared" si="50"/>
        <v>0</v>
      </c>
      <c r="Q292" s="12">
        <f t="shared" si="51"/>
        <v>0</v>
      </c>
      <c r="R292" s="29"/>
      <c r="S292" s="41">
        <f t="shared" si="45"/>
        <v>0</v>
      </c>
      <c r="U292" s="276" t="s">
        <v>49</v>
      </c>
      <c r="V292" s="280"/>
      <c r="W292" s="276" t="s">
        <v>50</v>
      </c>
      <c r="Y292" s="90"/>
      <c r="Z292" s="90"/>
      <c r="AA292" s="276">
        <v>0</v>
      </c>
      <c r="AB292" s="259" t="str">
        <f t="shared" si="60"/>
        <v/>
      </c>
      <c r="AC292" s="29"/>
      <c r="AD292" s="61">
        <f t="shared" si="56"/>
        <v>190</v>
      </c>
      <c r="AE292" s="290"/>
      <c r="AF292" s="291"/>
      <c r="AG292" s="290"/>
      <c r="AH292" s="6">
        <f t="shared" si="57"/>
        <v>0</v>
      </c>
      <c r="AI292" s="63">
        <f t="shared" si="58"/>
        <v>1</v>
      </c>
      <c r="AJ292" s="63">
        <f t="shared" si="59"/>
        <v>0</v>
      </c>
      <c r="AK292" s="80">
        <f t="shared" si="54"/>
        <v>0</v>
      </c>
      <c r="AL292" s="231">
        <f t="shared" si="62"/>
        <v>0</v>
      </c>
      <c r="AM292" s="81">
        <f t="shared" si="55"/>
        <v>0</v>
      </c>
      <c r="AN292" s="236">
        <f t="shared" si="46"/>
        <v>0</v>
      </c>
      <c r="AO292" s="237">
        <f t="shared" si="47"/>
        <v>0</v>
      </c>
      <c r="AP292" s="295">
        <v>0</v>
      </c>
      <c r="AQ292" s="271">
        <v>0</v>
      </c>
      <c r="AR292" s="296">
        <v>0</v>
      </c>
      <c r="AS292" s="299"/>
      <c r="AT292" s="296">
        <v>0</v>
      </c>
      <c r="AU292" s="299"/>
      <c r="AV292" s="300" t="s">
        <v>184</v>
      </c>
      <c r="AW292" s="299">
        <v>0</v>
      </c>
      <c r="AX292" s="265" t="str">
        <f t="shared" si="52"/>
        <v/>
      </c>
      <c r="AY292" s="265" t="str">
        <f t="shared" si="61"/>
        <v/>
      </c>
      <c r="AZ292" s="268" t="str">
        <f t="shared" si="53"/>
        <v/>
      </c>
    </row>
    <row r="293" spans="1:52" ht="13">
      <c r="A293" s="282">
        <v>191</v>
      </c>
      <c r="B293" s="283"/>
      <c r="C293" s="280"/>
      <c r="D293" s="283"/>
      <c r="E293" s="280"/>
      <c r="F293" s="282"/>
      <c r="G293" s="282"/>
      <c r="H293" s="284"/>
      <c r="I293" s="280"/>
      <c r="J293" s="284"/>
      <c r="L293" s="44">
        <f t="shared" si="48"/>
        <v>0</v>
      </c>
      <c r="M293" s="14"/>
      <c r="N293" s="14">
        <f t="shared" si="49"/>
        <v>0</v>
      </c>
      <c r="O293" s="32"/>
      <c r="P293" s="12">
        <f t="shared" si="50"/>
        <v>0</v>
      </c>
      <c r="Q293" s="12">
        <f t="shared" si="51"/>
        <v>0</v>
      </c>
      <c r="R293" s="29"/>
      <c r="S293" s="41">
        <f t="shared" si="45"/>
        <v>0</v>
      </c>
      <c r="U293" s="276" t="s">
        <v>49</v>
      </c>
      <c r="V293" s="280"/>
      <c r="W293" s="276" t="s">
        <v>50</v>
      </c>
      <c r="Y293" s="90"/>
      <c r="Z293" s="90"/>
      <c r="AA293" s="276">
        <v>0</v>
      </c>
      <c r="AB293" s="259" t="str">
        <f t="shared" si="60"/>
        <v/>
      </c>
      <c r="AC293" s="29"/>
      <c r="AD293" s="61">
        <f t="shared" si="56"/>
        <v>191</v>
      </c>
      <c r="AE293" s="290"/>
      <c r="AF293" s="291"/>
      <c r="AG293" s="290"/>
      <c r="AH293" s="6">
        <f t="shared" si="57"/>
        <v>0</v>
      </c>
      <c r="AI293" s="63">
        <f t="shared" si="58"/>
        <v>1</v>
      </c>
      <c r="AJ293" s="63">
        <f t="shared" si="59"/>
        <v>0</v>
      </c>
      <c r="AK293" s="80">
        <f t="shared" si="54"/>
        <v>0</v>
      </c>
      <c r="AL293" s="231">
        <f t="shared" si="62"/>
        <v>0</v>
      </c>
      <c r="AM293" s="81">
        <f t="shared" si="55"/>
        <v>0</v>
      </c>
      <c r="AN293" s="236">
        <f t="shared" si="46"/>
        <v>0</v>
      </c>
      <c r="AO293" s="237">
        <f t="shared" si="47"/>
        <v>0</v>
      </c>
      <c r="AP293" s="295">
        <v>0</v>
      </c>
      <c r="AQ293" s="271">
        <v>0</v>
      </c>
      <c r="AR293" s="296">
        <v>0</v>
      </c>
      <c r="AS293" s="299"/>
      <c r="AT293" s="296">
        <v>0</v>
      </c>
      <c r="AU293" s="299"/>
      <c r="AV293" s="300" t="s">
        <v>184</v>
      </c>
      <c r="AW293" s="299">
        <v>0</v>
      </c>
      <c r="AX293" s="265" t="str">
        <f t="shared" si="52"/>
        <v/>
      </c>
      <c r="AY293" s="265" t="str">
        <f t="shared" si="61"/>
        <v/>
      </c>
      <c r="AZ293" s="268" t="str">
        <f t="shared" si="53"/>
        <v/>
      </c>
    </row>
    <row r="294" spans="1:52" ht="13">
      <c r="A294" s="282">
        <v>192</v>
      </c>
      <c r="B294" s="283"/>
      <c r="C294" s="280"/>
      <c r="D294" s="283"/>
      <c r="E294" s="280"/>
      <c r="F294" s="282"/>
      <c r="G294" s="282"/>
      <c r="H294" s="284"/>
      <c r="I294" s="280"/>
      <c r="J294" s="284"/>
      <c r="L294" s="44">
        <f t="shared" si="48"/>
        <v>0</v>
      </c>
      <c r="M294" s="14"/>
      <c r="N294" s="14">
        <f t="shared" si="49"/>
        <v>0</v>
      </c>
      <c r="O294" s="32"/>
      <c r="P294" s="12">
        <f t="shared" si="50"/>
        <v>0</v>
      </c>
      <c r="Q294" s="12">
        <f t="shared" si="51"/>
        <v>0</v>
      </c>
      <c r="R294" s="29"/>
      <c r="S294" s="41">
        <f t="shared" si="45"/>
        <v>0</v>
      </c>
      <c r="U294" s="276" t="s">
        <v>49</v>
      </c>
      <c r="V294" s="280"/>
      <c r="W294" s="276" t="s">
        <v>50</v>
      </c>
      <c r="Y294" s="90"/>
      <c r="Z294" s="90"/>
      <c r="AA294" s="276">
        <v>0</v>
      </c>
      <c r="AB294" s="259" t="str">
        <f t="shared" si="60"/>
        <v/>
      </c>
      <c r="AC294" s="29"/>
      <c r="AD294" s="61">
        <f t="shared" si="56"/>
        <v>192</v>
      </c>
      <c r="AE294" s="290"/>
      <c r="AF294" s="291"/>
      <c r="AG294" s="290"/>
      <c r="AH294" s="6">
        <f t="shared" si="57"/>
        <v>0</v>
      </c>
      <c r="AI294" s="63">
        <f t="shared" si="58"/>
        <v>1</v>
      </c>
      <c r="AJ294" s="63">
        <f t="shared" si="59"/>
        <v>0</v>
      </c>
      <c r="AK294" s="80">
        <f t="shared" si="54"/>
        <v>0</v>
      </c>
      <c r="AL294" s="231">
        <f t="shared" si="62"/>
        <v>0</v>
      </c>
      <c r="AM294" s="81">
        <f t="shared" si="55"/>
        <v>0</v>
      </c>
      <c r="AN294" s="236">
        <f t="shared" si="46"/>
        <v>0</v>
      </c>
      <c r="AO294" s="237">
        <f t="shared" si="47"/>
        <v>0</v>
      </c>
      <c r="AP294" s="295">
        <v>0</v>
      </c>
      <c r="AQ294" s="271">
        <v>0</v>
      </c>
      <c r="AR294" s="296">
        <v>0</v>
      </c>
      <c r="AS294" s="299"/>
      <c r="AT294" s="296">
        <v>0</v>
      </c>
      <c r="AU294" s="299"/>
      <c r="AV294" s="300" t="s">
        <v>184</v>
      </c>
      <c r="AW294" s="299">
        <v>0</v>
      </c>
      <c r="AX294" s="265" t="str">
        <f t="shared" si="52"/>
        <v/>
      </c>
      <c r="AY294" s="265" t="str">
        <f t="shared" si="61"/>
        <v/>
      </c>
      <c r="AZ294" s="268" t="str">
        <f t="shared" si="53"/>
        <v/>
      </c>
    </row>
    <row r="295" spans="1:52" ht="13">
      <c r="A295" s="282">
        <v>193</v>
      </c>
      <c r="B295" s="283"/>
      <c r="C295" s="280"/>
      <c r="D295" s="283"/>
      <c r="E295" s="280"/>
      <c r="F295" s="282"/>
      <c r="G295" s="282"/>
      <c r="H295" s="284"/>
      <c r="I295" s="280"/>
      <c r="J295" s="284"/>
      <c r="L295" s="44">
        <f t="shared" si="48"/>
        <v>0</v>
      </c>
      <c r="M295" s="14"/>
      <c r="N295" s="14">
        <f t="shared" si="49"/>
        <v>0</v>
      </c>
      <c r="O295" s="32"/>
      <c r="P295" s="12">
        <f t="shared" si="50"/>
        <v>0</v>
      </c>
      <c r="Q295" s="12">
        <f t="shared" si="51"/>
        <v>0</v>
      </c>
      <c r="R295" s="29"/>
      <c r="S295" s="41">
        <f t="shared" ref="S295:S340" si="63">IF(D295-B295+(IF(B295=ISBLANK(TRUE),0,1))-(NETWORKDAYS(B295,D295,0))+AA295-((IF(Y295="j",1,0))+(IF(Z295="j",1,0)))&gt;(-1),D295-B295+(IF(B295=ISBLANK(TRUE),0,1))-(NETWORKDAYS(B295,D295,0))+AA295-((IF(Y295="j",1,0))+(IF(Z295="j",1,0))),0)</f>
        <v>0</v>
      </c>
      <c r="U295" s="276" t="s">
        <v>49</v>
      </c>
      <c r="V295" s="280"/>
      <c r="W295" s="276" t="s">
        <v>50</v>
      </c>
      <c r="Y295" s="90"/>
      <c r="Z295" s="90"/>
      <c r="AA295" s="276">
        <v>0</v>
      </c>
      <c r="AB295" s="259" t="str">
        <f t="shared" si="60"/>
        <v/>
      </c>
      <c r="AC295" s="29"/>
      <c r="AD295" s="61">
        <f t="shared" si="56"/>
        <v>193</v>
      </c>
      <c r="AE295" s="290"/>
      <c r="AF295" s="291"/>
      <c r="AG295" s="290"/>
      <c r="AH295" s="6">
        <f t="shared" si="57"/>
        <v>0</v>
      </c>
      <c r="AI295" s="63">
        <f t="shared" si="58"/>
        <v>1</v>
      </c>
      <c r="AJ295" s="63">
        <f t="shared" si="59"/>
        <v>0</v>
      </c>
      <c r="AK295" s="80">
        <f t="shared" si="54"/>
        <v>0</v>
      </c>
      <c r="AL295" s="231">
        <f t="shared" si="62"/>
        <v>0</v>
      </c>
      <c r="AM295" s="81">
        <f t="shared" si="55"/>
        <v>0</v>
      </c>
      <c r="AN295" s="236">
        <f t="shared" ref="AN295:AN340" si="64">IF(F295="x",IF($D$93&lt;2019,((AK295*12)+(AL295*12)+(AM295*24)),((AK295*14)+(AL295*14)+(AM295*28))),0)</f>
        <v>0</v>
      </c>
      <c r="AO295" s="237">
        <f t="shared" ref="AO295:AO340" si="65">IF(G295="x",((AK295*$AY$97)+(AL295*$AY$97)+(AM295*$AY$98)),0)</f>
        <v>0</v>
      </c>
      <c r="AP295" s="295">
        <v>0</v>
      </c>
      <c r="AQ295" s="271">
        <v>0</v>
      </c>
      <c r="AR295" s="296">
        <v>0</v>
      </c>
      <c r="AS295" s="299"/>
      <c r="AT295" s="296">
        <v>0</v>
      </c>
      <c r="AU295" s="299"/>
      <c r="AV295" s="300" t="s">
        <v>184</v>
      </c>
      <c r="AW295" s="299">
        <v>0</v>
      </c>
      <c r="AX295" s="265" t="str">
        <f t="shared" si="52"/>
        <v/>
      </c>
      <c r="AY295" s="265" t="str">
        <f t="shared" si="61"/>
        <v/>
      </c>
      <c r="AZ295" s="268" t="str">
        <f t="shared" si="53"/>
        <v/>
      </c>
    </row>
    <row r="296" spans="1:52" ht="13">
      <c r="A296" s="282">
        <v>194</v>
      </c>
      <c r="B296" s="283"/>
      <c r="C296" s="280"/>
      <c r="D296" s="283"/>
      <c r="E296" s="280"/>
      <c r="F296" s="282"/>
      <c r="G296" s="282"/>
      <c r="H296" s="284"/>
      <c r="I296" s="280"/>
      <c r="J296" s="284"/>
      <c r="L296" s="44">
        <f t="shared" si="48"/>
        <v>0</v>
      </c>
      <c r="M296" s="14"/>
      <c r="N296" s="14">
        <f t="shared" si="49"/>
        <v>0</v>
      </c>
      <c r="O296" s="32"/>
      <c r="P296" s="12">
        <f t="shared" si="50"/>
        <v>0</v>
      </c>
      <c r="Q296" s="12">
        <f t="shared" si="51"/>
        <v>0</v>
      </c>
      <c r="R296" s="29"/>
      <c r="S296" s="41">
        <f t="shared" si="63"/>
        <v>0</v>
      </c>
      <c r="U296" s="276" t="s">
        <v>49</v>
      </c>
      <c r="V296" s="280"/>
      <c r="W296" s="276" t="s">
        <v>50</v>
      </c>
      <c r="Y296" s="90"/>
      <c r="Z296" s="90"/>
      <c r="AA296" s="276">
        <v>0</v>
      </c>
      <c r="AB296" s="259" t="str">
        <f t="shared" si="60"/>
        <v/>
      </c>
      <c r="AC296" s="29"/>
      <c r="AD296" s="61">
        <f t="shared" si="56"/>
        <v>194</v>
      </c>
      <c r="AE296" s="290"/>
      <c r="AF296" s="291"/>
      <c r="AG296" s="290"/>
      <c r="AH296" s="6">
        <f t="shared" si="57"/>
        <v>0</v>
      </c>
      <c r="AI296" s="63">
        <f t="shared" si="58"/>
        <v>1</v>
      </c>
      <c r="AJ296" s="63">
        <f t="shared" si="59"/>
        <v>0</v>
      </c>
      <c r="AK296" s="80">
        <f t="shared" si="54"/>
        <v>0</v>
      </c>
      <c r="AL296" s="231">
        <f t="shared" si="62"/>
        <v>0</v>
      </c>
      <c r="AM296" s="81">
        <f t="shared" si="55"/>
        <v>0</v>
      </c>
      <c r="AN296" s="236">
        <f t="shared" si="64"/>
        <v>0</v>
      </c>
      <c r="AO296" s="237">
        <f t="shared" si="65"/>
        <v>0</v>
      </c>
      <c r="AP296" s="295">
        <v>0</v>
      </c>
      <c r="AQ296" s="271">
        <v>0</v>
      </c>
      <c r="AR296" s="296">
        <v>0</v>
      </c>
      <c r="AS296" s="299"/>
      <c r="AT296" s="296">
        <v>0</v>
      </c>
      <c r="AU296" s="299"/>
      <c r="AV296" s="300" t="s">
        <v>184</v>
      </c>
      <c r="AW296" s="299">
        <v>0</v>
      </c>
      <c r="AX296" s="265" t="str">
        <f t="shared" si="52"/>
        <v/>
      </c>
      <c r="AY296" s="265" t="str">
        <f t="shared" si="61"/>
        <v/>
      </c>
      <c r="AZ296" s="268" t="str">
        <f t="shared" si="53"/>
        <v/>
      </c>
    </row>
    <row r="297" spans="1:52" ht="13">
      <c r="A297" s="282">
        <v>195</v>
      </c>
      <c r="B297" s="283"/>
      <c r="C297" s="280"/>
      <c r="D297" s="283"/>
      <c r="E297" s="280"/>
      <c r="F297" s="282"/>
      <c r="G297" s="282"/>
      <c r="H297" s="284"/>
      <c r="I297" s="280"/>
      <c r="J297" s="284"/>
      <c r="L297" s="44">
        <f t="shared" ref="L297:L340" si="66">IF(G297=ISBLANK(wert),(IF(G297=ISBLANK(wert),(D297-B297-S297+(IF(B297=ISBLANK(TRUE),0,1))),0)+(IF(W297="j",S297,0))),0)</f>
        <v>0</v>
      </c>
      <c r="M297" s="14"/>
      <c r="N297" s="14">
        <f t="shared" ref="N297:N340" si="67">IF((H297=ISBLANK(TRUE)),(D297-B297),(D297-B297+1))-(IF(AND(U297="n",W297="n"),S297,0))+(IF((AND((HOUR(AG297)=0),(ISBLANK(AG297)=FALSE),OR(ISBLANK(G297)=FALSE,ISBLANK(F297)=FALSE))),1,0))</f>
        <v>0</v>
      </c>
      <c r="O297" s="32"/>
      <c r="P297" s="12">
        <f t="shared" ref="P297:P340" si="68">D297-B297+(IF((AND((HOUR(AG297)=0),(ISBLANK(AG297)=FALSE))),1,0))</f>
        <v>0</v>
      </c>
      <c r="Q297" s="12">
        <f t="shared" ref="Q297:Q340" si="69">IF((G297=ISBLANK(TRUE)),(0),(D297-B297+1))</f>
        <v>0</v>
      </c>
      <c r="R297" s="29"/>
      <c r="S297" s="41">
        <f t="shared" si="63"/>
        <v>0</v>
      </c>
      <c r="U297" s="276" t="s">
        <v>49</v>
      </c>
      <c r="V297" s="280"/>
      <c r="W297" s="276" t="s">
        <v>50</v>
      </c>
      <c r="Y297" s="90"/>
      <c r="Z297" s="90"/>
      <c r="AA297" s="276">
        <v>0</v>
      </c>
      <c r="AB297" s="259" t="str">
        <f t="shared" si="60"/>
        <v/>
      </c>
      <c r="AC297" s="29"/>
      <c r="AD297" s="61">
        <f t="shared" ref="AD297:AD336" si="70">A297</f>
        <v>195</v>
      </c>
      <c r="AE297" s="290"/>
      <c r="AF297" s="291"/>
      <c r="AG297" s="290"/>
      <c r="AH297" s="6">
        <f t="shared" si="57"/>
        <v>0</v>
      </c>
      <c r="AI297" s="63">
        <f t="shared" si="58"/>
        <v>1</v>
      </c>
      <c r="AJ297" s="63">
        <f t="shared" si="59"/>
        <v>0</v>
      </c>
      <c r="AK297" s="80">
        <f t="shared" si="54"/>
        <v>0</v>
      </c>
      <c r="AL297" s="231">
        <f t="shared" si="62"/>
        <v>0</v>
      </c>
      <c r="AM297" s="81">
        <f t="shared" si="55"/>
        <v>0</v>
      </c>
      <c r="AN297" s="236">
        <f t="shared" si="64"/>
        <v>0</v>
      </c>
      <c r="AO297" s="237">
        <f t="shared" si="65"/>
        <v>0</v>
      </c>
      <c r="AP297" s="295">
        <v>0</v>
      </c>
      <c r="AQ297" s="271">
        <v>0</v>
      </c>
      <c r="AR297" s="296">
        <v>0</v>
      </c>
      <c r="AS297" s="299"/>
      <c r="AT297" s="296">
        <v>0</v>
      </c>
      <c r="AU297" s="299"/>
      <c r="AV297" s="300" t="s">
        <v>184</v>
      </c>
      <c r="AW297" s="299">
        <v>0</v>
      </c>
      <c r="AX297" s="265" t="str">
        <f t="shared" si="52"/>
        <v/>
      </c>
      <c r="AY297" s="265" t="str">
        <f t="shared" si="61"/>
        <v/>
      </c>
      <c r="AZ297" s="268" t="str">
        <f t="shared" si="53"/>
        <v/>
      </c>
    </row>
    <row r="298" spans="1:52" ht="13">
      <c r="A298" s="282">
        <v>196</v>
      </c>
      <c r="B298" s="283"/>
      <c r="C298" s="280"/>
      <c r="D298" s="283"/>
      <c r="E298" s="280"/>
      <c r="F298" s="282"/>
      <c r="G298" s="282"/>
      <c r="H298" s="284"/>
      <c r="I298" s="280"/>
      <c r="J298" s="284"/>
      <c r="L298" s="44">
        <f t="shared" si="66"/>
        <v>0</v>
      </c>
      <c r="M298" s="14"/>
      <c r="N298" s="14">
        <f t="shared" si="67"/>
        <v>0</v>
      </c>
      <c r="O298" s="32"/>
      <c r="P298" s="12">
        <f t="shared" si="68"/>
        <v>0</v>
      </c>
      <c r="Q298" s="12">
        <f t="shared" si="69"/>
        <v>0</v>
      </c>
      <c r="R298" s="29"/>
      <c r="S298" s="41">
        <f t="shared" si="63"/>
        <v>0</v>
      </c>
      <c r="U298" s="276" t="s">
        <v>49</v>
      </c>
      <c r="V298" s="280"/>
      <c r="W298" s="276" t="s">
        <v>50</v>
      </c>
      <c r="Y298" s="90"/>
      <c r="Z298" s="90"/>
      <c r="AA298" s="276">
        <v>0</v>
      </c>
      <c r="AB298" s="259" t="str">
        <f t="shared" si="60"/>
        <v/>
      </c>
      <c r="AC298" s="29"/>
      <c r="AD298" s="61">
        <f t="shared" si="70"/>
        <v>196</v>
      </c>
      <c r="AE298" s="290"/>
      <c r="AF298" s="291"/>
      <c r="AG298" s="290"/>
      <c r="AH298" s="6">
        <f t="shared" si="57"/>
        <v>0</v>
      </c>
      <c r="AI298" s="63">
        <f t="shared" si="58"/>
        <v>1</v>
      </c>
      <c r="AJ298" s="63">
        <f t="shared" si="59"/>
        <v>0</v>
      </c>
      <c r="AK298" s="80">
        <f t="shared" si="54"/>
        <v>0</v>
      </c>
      <c r="AL298" s="231">
        <f t="shared" si="62"/>
        <v>0</v>
      </c>
      <c r="AM298" s="81">
        <f t="shared" si="55"/>
        <v>0</v>
      </c>
      <c r="AN298" s="236">
        <f t="shared" si="64"/>
        <v>0</v>
      </c>
      <c r="AO298" s="237">
        <f t="shared" si="65"/>
        <v>0</v>
      </c>
      <c r="AP298" s="295">
        <v>0</v>
      </c>
      <c r="AQ298" s="271">
        <v>0</v>
      </c>
      <c r="AR298" s="296">
        <v>0</v>
      </c>
      <c r="AS298" s="299"/>
      <c r="AT298" s="296">
        <v>0</v>
      </c>
      <c r="AU298" s="299"/>
      <c r="AV298" s="300" t="s">
        <v>184</v>
      </c>
      <c r="AW298" s="299">
        <v>0</v>
      </c>
      <c r="AX298" s="265" t="str">
        <f t="shared" si="52"/>
        <v/>
      </c>
      <c r="AY298" s="265" t="str">
        <f t="shared" si="61"/>
        <v/>
      </c>
      <c r="AZ298" s="268" t="str">
        <f t="shared" si="53"/>
        <v/>
      </c>
    </row>
    <row r="299" spans="1:52" ht="13">
      <c r="A299" s="282">
        <v>197</v>
      </c>
      <c r="B299" s="283"/>
      <c r="C299" s="280"/>
      <c r="D299" s="283"/>
      <c r="E299" s="280"/>
      <c r="F299" s="282"/>
      <c r="G299" s="282"/>
      <c r="H299" s="284"/>
      <c r="I299" s="280"/>
      <c r="J299" s="284"/>
      <c r="L299" s="44">
        <f t="shared" si="66"/>
        <v>0</v>
      </c>
      <c r="M299" s="14"/>
      <c r="N299" s="14">
        <f t="shared" si="67"/>
        <v>0</v>
      </c>
      <c r="O299" s="32"/>
      <c r="P299" s="12">
        <f t="shared" si="68"/>
        <v>0</v>
      </c>
      <c r="Q299" s="12">
        <f t="shared" si="69"/>
        <v>0</v>
      </c>
      <c r="R299" s="29"/>
      <c r="S299" s="41">
        <f t="shared" si="63"/>
        <v>0</v>
      </c>
      <c r="U299" s="276" t="s">
        <v>49</v>
      </c>
      <c r="V299" s="280"/>
      <c r="W299" s="276" t="s">
        <v>50</v>
      </c>
      <c r="Y299" s="90"/>
      <c r="Z299" s="90"/>
      <c r="AA299" s="276">
        <v>0</v>
      </c>
      <c r="AB299" s="259" t="str">
        <f t="shared" si="60"/>
        <v/>
      </c>
      <c r="AC299" s="29"/>
      <c r="AD299" s="61">
        <f t="shared" si="70"/>
        <v>197</v>
      </c>
      <c r="AE299" s="290"/>
      <c r="AF299" s="291"/>
      <c r="AG299" s="290"/>
      <c r="AH299" s="6">
        <f t="shared" si="57"/>
        <v>0</v>
      </c>
      <c r="AI299" s="63">
        <f t="shared" si="58"/>
        <v>1</v>
      </c>
      <c r="AJ299" s="63">
        <f t="shared" si="59"/>
        <v>0</v>
      </c>
      <c r="AK299" s="80">
        <f t="shared" si="54"/>
        <v>0</v>
      </c>
      <c r="AL299" s="231">
        <f t="shared" si="62"/>
        <v>0</v>
      </c>
      <c r="AM299" s="81">
        <f t="shared" si="55"/>
        <v>0</v>
      </c>
      <c r="AN299" s="236">
        <f t="shared" si="64"/>
        <v>0</v>
      </c>
      <c r="AO299" s="237">
        <f t="shared" si="65"/>
        <v>0</v>
      </c>
      <c r="AP299" s="295">
        <v>0</v>
      </c>
      <c r="AQ299" s="271">
        <v>0</v>
      </c>
      <c r="AR299" s="296">
        <v>0</v>
      </c>
      <c r="AS299" s="299"/>
      <c r="AT299" s="296">
        <v>0</v>
      </c>
      <c r="AU299" s="299"/>
      <c r="AV299" s="300" t="s">
        <v>184</v>
      </c>
      <c r="AW299" s="299">
        <v>0</v>
      </c>
      <c r="AX299" s="265" t="str">
        <f t="shared" si="52"/>
        <v/>
      </c>
      <c r="AY299" s="265" t="str">
        <f t="shared" si="61"/>
        <v/>
      </c>
      <c r="AZ299" s="268" t="str">
        <f t="shared" si="53"/>
        <v/>
      </c>
    </row>
    <row r="300" spans="1:52" ht="13">
      <c r="A300" s="282">
        <v>198</v>
      </c>
      <c r="B300" s="283"/>
      <c r="C300" s="280"/>
      <c r="D300" s="283"/>
      <c r="E300" s="280"/>
      <c r="F300" s="282"/>
      <c r="G300" s="282"/>
      <c r="H300" s="284"/>
      <c r="I300" s="280"/>
      <c r="J300" s="284"/>
      <c r="L300" s="44">
        <f t="shared" si="66"/>
        <v>0</v>
      </c>
      <c r="M300" s="14"/>
      <c r="N300" s="14">
        <f t="shared" si="67"/>
        <v>0</v>
      </c>
      <c r="O300" s="32"/>
      <c r="P300" s="12">
        <f t="shared" si="68"/>
        <v>0</v>
      </c>
      <c r="Q300" s="12">
        <f t="shared" si="69"/>
        <v>0</v>
      </c>
      <c r="R300" s="29"/>
      <c r="S300" s="41">
        <f t="shared" si="63"/>
        <v>0</v>
      </c>
      <c r="U300" s="276" t="s">
        <v>49</v>
      </c>
      <c r="V300" s="280"/>
      <c r="W300" s="276" t="s">
        <v>50</v>
      </c>
      <c r="Y300" s="90"/>
      <c r="Z300" s="90"/>
      <c r="AA300" s="276">
        <v>0</v>
      </c>
      <c r="AB300" s="259" t="str">
        <f t="shared" si="60"/>
        <v/>
      </c>
      <c r="AC300" s="29"/>
      <c r="AD300" s="61">
        <f t="shared" si="70"/>
        <v>198</v>
      </c>
      <c r="AE300" s="290"/>
      <c r="AF300" s="291"/>
      <c r="AG300" s="290"/>
      <c r="AH300" s="6">
        <f t="shared" si="57"/>
        <v>0</v>
      </c>
      <c r="AI300" s="63">
        <f t="shared" si="58"/>
        <v>1</v>
      </c>
      <c r="AJ300" s="63">
        <f t="shared" si="59"/>
        <v>0</v>
      </c>
      <c r="AK300" s="80">
        <f t="shared" si="54"/>
        <v>0</v>
      </c>
      <c r="AL300" s="231">
        <f t="shared" si="62"/>
        <v>0</v>
      </c>
      <c r="AM300" s="81">
        <f t="shared" si="55"/>
        <v>0</v>
      </c>
      <c r="AN300" s="236">
        <f t="shared" si="64"/>
        <v>0</v>
      </c>
      <c r="AO300" s="237">
        <f t="shared" si="65"/>
        <v>0</v>
      </c>
      <c r="AP300" s="295">
        <v>0</v>
      </c>
      <c r="AQ300" s="271">
        <v>0</v>
      </c>
      <c r="AR300" s="296">
        <v>0</v>
      </c>
      <c r="AS300" s="299"/>
      <c r="AT300" s="296">
        <v>0</v>
      </c>
      <c r="AU300" s="299"/>
      <c r="AV300" s="300" t="s">
        <v>184</v>
      </c>
      <c r="AW300" s="299">
        <v>0</v>
      </c>
      <c r="AX300" s="265" t="str">
        <f t="shared" ref="AX300:AX340" si="71">IF(J300&lt;&gt;"",(IF(D299=B300,"Korrekt??? Sie haben zwei gleiche Daten eingegeben","")),"")</f>
        <v/>
      </c>
      <c r="AY300" s="265" t="str">
        <f t="shared" si="61"/>
        <v/>
      </c>
      <c r="AZ300" s="268" t="str">
        <f t="shared" ref="AZ300:AZ340" si="72">IF(AND(OR(F300&lt;&gt;"",G300&lt;&gt;""),OR(G300&lt;&gt;"",H300&lt;&gt;""),OR(F300&lt;&gt;"",H300&lt;&gt;"")),"Es ist immer nur in einer der drei Spalten F, G oder H eine Einragung zu machen","")</f>
        <v/>
      </c>
    </row>
    <row r="301" spans="1:52" ht="13">
      <c r="A301" s="282">
        <v>199</v>
      </c>
      <c r="B301" s="283"/>
      <c r="C301" s="280"/>
      <c r="D301" s="283"/>
      <c r="E301" s="280"/>
      <c r="F301" s="282"/>
      <c r="G301" s="282"/>
      <c r="H301" s="284"/>
      <c r="I301" s="280"/>
      <c r="J301" s="284"/>
      <c r="L301" s="44">
        <f t="shared" si="66"/>
        <v>0</v>
      </c>
      <c r="M301" s="14"/>
      <c r="N301" s="14">
        <f t="shared" si="67"/>
        <v>0</v>
      </c>
      <c r="O301" s="32"/>
      <c r="P301" s="12">
        <f t="shared" si="68"/>
        <v>0</v>
      </c>
      <c r="Q301" s="12">
        <f t="shared" si="69"/>
        <v>0</v>
      </c>
      <c r="R301" s="29"/>
      <c r="S301" s="41">
        <f t="shared" si="63"/>
        <v>0</v>
      </c>
      <c r="U301" s="276" t="s">
        <v>49</v>
      </c>
      <c r="V301" s="280"/>
      <c r="W301" s="276" t="s">
        <v>50</v>
      </c>
      <c r="Y301" s="90"/>
      <c r="Z301" s="90"/>
      <c r="AA301" s="276">
        <v>0</v>
      </c>
      <c r="AB301" s="259" t="str">
        <f t="shared" si="60"/>
        <v/>
      </c>
      <c r="AC301" s="29"/>
      <c r="AD301" s="61">
        <f t="shared" si="70"/>
        <v>199</v>
      </c>
      <c r="AE301" s="290"/>
      <c r="AF301" s="291"/>
      <c r="AG301" s="290"/>
      <c r="AH301" s="6">
        <f t="shared" si="57"/>
        <v>0</v>
      </c>
      <c r="AI301" s="63">
        <f t="shared" si="58"/>
        <v>1</v>
      </c>
      <c r="AJ301" s="63">
        <f t="shared" si="59"/>
        <v>0</v>
      </c>
      <c r="AK301" s="80">
        <f t="shared" si="54"/>
        <v>0</v>
      </c>
      <c r="AL301" s="231">
        <f t="shared" si="62"/>
        <v>0</v>
      </c>
      <c r="AM301" s="81">
        <f t="shared" si="55"/>
        <v>0</v>
      </c>
      <c r="AN301" s="236">
        <f t="shared" si="64"/>
        <v>0</v>
      </c>
      <c r="AO301" s="237">
        <f t="shared" si="65"/>
        <v>0</v>
      </c>
      <c r="AP301" s="295">
        <v>0</v>
      </c>
      <c r="AQ301" s="271">
        <v>0</v>
      </c>
      <c r="AR301" s="296">
        <v>0</v>
      </c>
      <c r="AS301" s="299"/>
      <c r="AT301" s="296">
        <v>0</v>
      </c>
      <c r="AU301" s="299"/>
      <c r="AV301" s="300" t="s">
        <v>184</v>
      </c>
      <c r="AW301" s="299">
        <v>0</v>
      </c>
      <c r="AX301" s="265" t="str">
        <f t="shared" si="71"/>
        <v/>
      </c>
      <c r="AY301" s="265" t="str">
        <f t="shared" si="61"/>
        <v/>
      </c>
      <c r="AZ301" s="268" t="str">
        <f t="shared" si="72"/>
        <v/>
      </c>
    </row>
    <row r="302" spans="1:52" ht="13">
      <c r="A302" s="282">
        <v>200</v>
      </c>
      <c r="B302" s="283"/>
      <c r="C302" s="280"/>
      <c r="D302" s="283"/>
      <c r="E302" s="280"/>
      <c r="F302" s="282"/>
      <c r="G302" s="282"/>
      <c r="H302" s="284"/>
      <c r="I302" s="280"/>
      <c r="J302" s="284"/>
      <c r="L302" s="44">
        <f t="shared" si="66"/>
        <v>0</v>
      </c>
      <c r="M302" s="14"/>
      <c r="N302" s="14">
        <f t="shared" si="67"/>
        <v>0</v>
      </c>
      <c r="O302" s="32"/>
      <c r="P302" s="12">
        <f t="shared" si="68"/>
        <v>0</v>
      </c>
      <c r="Q302" s="12">
        <f t="shared" si="69"/>
        <v>0</v>
      </c>
      <c r="R302" s="29"/>
      <c r="S302" s="41">
        <f t="shared" si="63"/>
        <v>0</v>
      </c>
      <c r="U302" s="276" t="s">
        <v>49</v>
      </c>
      <c r="V302" s="280"/>
      <c r="W302" s="276" t="s">
        <v>50</v>
      </c>
      <c r="Y302" s="90"/>
      <c r="Z302" s="90"/>
      <c r="AA302" s="276">
        <v>0</v>
      </c>
      <c r="AB302" s="259" t="str">
        <f t="shared" si="60"/>
        <v/>
      </c>
      <c r="AC302" s="29"/>
      <c r="AD302" s="61">
        <f t="shared" si="70"/>
        <v>200</v>
      </c>
      <c r="AE302" s="290"/>
      <c r="AF302" s="291"/>
      <c r="AG302" s="290"/>
      <c r="AH302" s="6">
        <f t="shared" si="57"/>
        <v>0</v>
      </c>
      <c r="AI302" s="63">
        <f t="shared" si="58"/>
        <v>1</v>
      </c>
      <c r="AJ302" s="63">
        <f t="shared" si="59"/>
        <v>0</v>
      </c>
      <c r="AK302" s="80">
        <f t="shared" si="54"/>
        <v>0</v>
      </c>
      <c r="AL302" s="231">
        <f t="shared" si="62"/>
        <v>0</v>
      </c>
      <c r="AM302" s="81">
        <f t="shared" si="55"/>
        <v>0</v>
      </c>
      <c r="AN302" s="236">
        <f t="shared" si="64"/>
        <v>0</v>
      </c>
      <c r="AO302" s="237">
        <f t="shared" si="65"/>
        <v>0</v>
      </c>
      <c r="AP302" s="295">
        <v>0</v>
      </c>
      <c r="AQ302" s="271">
        <v>0</v>
      </c>
      <c r="AR302" s="296">
        <v>0</v>
      </c>
      <c r="AS302" s="299"/>
      <c r="AT302" s="296">
        <v>0</v>
      </c>
      <c r="AU302" s="299"/>
      <c r="AV302" s="300" t="s">
        <v>184</v>
      </c>
      <c r="AW302" s="299">
        <v>0</v>
      </c>
      <c r="AX302" s="265" t="str">
        <f t="shared" si="71"/>
        <v/>
      </c>
      <c r="AY302" s="265" t="str">
        <f t="shared" si="61"/>
        <v/>
      </c>
      <c r="AZ302" s="268" t="str">
        <f t="shared" si="72"/>
        <v/>
      </c>
    </row>
    <row r="303" spans="1:52" ht="13">
      <c r="A303" s="282">
        <v>201</v>
      </c>
      <c r="B303" s="283"/>
      <c r="C303" s="280"/>
      <c r="D303" s="283"/>
      <c r="E303" s="280"/>
      <c r="F303" s="282"/>
      <c r="G303" s="282"/>
      <c r="H303" s="284"/>
      <c r="I303" s="280"/>
      <c r="J303" s="284"/>
      <c r="L303" s="44">
        <f t="shared" si="66"/>
        <v>0</v>
      </c>
      <c r="M303" s="14"/>
      <c r="N303" s="14">
        <f t="shared" si="67"/>
        <v>0</v>
      </c>
      <c r="O303" s="32"/>
      <c r="P303" s="12">
        <f t="shared" si="68"/>
        <v>0</v>
      </c>
      <c r="Q303" s="12">
        <f t="shared" si="69"/>
        <v>0</v>
      </c>
      <c r="R303" s="29"/>
      <c r="S303" s="41">
        <f t="shared" si="63"/>
        <v>0</v>
      </c>
      <c r="U303" s="276" t="s">
        <v>49</v>
      </c>
      <c r="V303" s="280"/>
      <c r="W303" s="276" t="s">
        <v>50</v>
      </c>
      <c r="Y303" s="90"/>
      <c r="Z303" s="90"/>
      <c r="AA303" s="276">
        <v>0</v>
      </c>
      <c r="AB303" s="259" t="str">
        <f t="shared" si="60"/>
        <v/>
      </c>
      <c r="AC303" s="29"/>
      <c r="AD303" s="61">
        <f t="shared" si="70"/>
        <v>201</v>
      </c>
      <c r="AE303" s="290"/>
      <c r="AF303" s="291"/>
      <c r="AG303" s="290"/>
      <c r="AH303" s="6">
        <f t="shared" si="57"/>
        <v>0</v>
      </c>
      <c r="AI303" s="63">
        <f t="shared" si="58"/>
        <v>1</v>
      </c>
      <c r="AJ303" s="63">
        <f t="shared" si="59"/>
        <v>0</v>
      </c>
      <c r="AK303" s="80">
        <f t="shared" si="54"/>
        <v>0</v>
      </c>
      <c r="AL303" s="231">
        <f t="shared" si="62"/>
        <v>0</v>
      </c>
      <c r="AM303" s="81">
        <f t="shared" si="55"/>
        <v>0</v>
      </c>
      <c r="AN303" s="236">
        <f t="shared" si="64"/>
        <v>0</v>
      </c>
      <c r="AO303" s="237">
        <f t="shared" si="65"/>
        <v>0</v>
      </c>
      <c r="AP303" s="295">
        <v>0</v>
      </c>
      <c r="AQ303" s="271">
        <v>0</v>
      </c>
      <c r="AR303" s="296">
        <v>0</v>
      </c>
      <c r="AS303" s="299"/>
      <c r="AT303" s="296">
        <v>0</v>
      </c>
      <c r="AU303" s="299"/>
      <c r="AV303" s="300" t="s">
        <v>184</v>
      </c>
      <c r="AW303" s="299">
        <v>0</v>
      </c>
      <c r="AX303" s="265" t="str">
        <f t="shared" si="71"/>
        <v/>
      </c>
      <c r="AY303" s="265" t="str">
        <f t="shared" si="61"/>
        <v/>
      </c>
      <c r="AZ303" s="268" t="str">
        <f t="shared" si="72"/>
        <v/>
      </c>
    </row>
    <row r="304" spans="1:52" ht="13">
      <c r="A304" s="282">
        <v>202</v>
      </c>
      <c r="B304" s="283"/>
      <c r="C304" s="280"/>
      <c r="D304" s="283"/>
      <c r="E304" s="280"/>
      <c r="F304" s="282"/>
      <c r="G304" s="282"/>
      <c r="H304" s="284"/>
      <c r="I304" s="280"/>
      <c r="J304" s="284"/>
      <c r="L304" s="44">
        <f t="shared" si="66"/>
        <v>0</v>
      </c>
      <c r="M304" s="14"/>
      <c r="N304" s="14">
        <f t="shared" si="67"/>
        <v>0</v>
      </c>
      <c r="O304" s="32"/>
      <c r="P304" s="12">
        <f t="shared" si="68"/>
        <v>0</v>
      </c>
      <c r="Q304" s="12">
        <f t="shared" si="69"/>
        <v>0</v>
      </c>
      <c r="R304" s="29"/>
      <c r="S304" s="41">
        <f t="shared" si="63"/>
        <v>0</v>
      </c>
      <c r="U304" s="276" t="s">
        <v>49</v>
      </c>
      <c r="V304" s="280"/>
      <c r="W304" s="276" t="s">
        <v>50</v>
      </c>
      <c r="Y304" s="90"/>
      <c r="Z304" s="90"/>
      <c r="AA304" s="276">
        <v>0</v>
      </c>
      <c r="AB304" s="259" t="str">
        <f t="shared" si="60"/>
        <v/>
      </c>
      <c r="AC304" s="29"/>
      <c r="AD304" s="61">
        <f t="shared" si="70"/>
        <v>202</v>
      </c>
      <c r="AE304" s="290"/>
      <c r="AF304" s="291"/>
      <c r="AG304" s="290"/>
      <c r="AH304" s="6">
        <f t="shared" si="57"/>
        <v>0</v>
      </c>
      <c r="AI304" s="63">
        <f t="shared" si="58"/>
        <v>1</v>
      </c>
      <c r="AJ304" s="63">
        <f t="shared" si="59"/>
        <v>0</v>
      </c>
      <c r="AK304" s="80">
        <f t="shared" si="54"/>
        <v>0</v>
      </c>
      <c r="AL304" s="231">
        <f t="shared" si="62"/>
        <v>0</v>
      </c>
      <c r="AM304" s="81">
        <f t="shared" si="55"/>
        <v>0</v>
      </c>
      <c r="AN304" s="236">
        <f t="shared" si="64"/>
        <v>0</v>
      </c>
      <c r="AO304" s="237">
        <f t="shared" si="65"/>
        <v>0</v>
      </c>
      <c r="AP304" s="295">
        <v>0</v>
      </c>
      <c r="AQ304" s="271">
        <v>0</v>
      </c>
      <c r="AR304" s="296">
        <v>0</v>
      </c>
      <c r="AS304" s="299"/>
      <c r="AT304" s="296">
        <v>0</v>
      </c>
      <c r="AU304" s="299"/>
      <c r="AV304" s="300" t="s">
        <v>184</v>
      </c>
      <c r="AW304" s="299">
        <v>0</v>
      </c>
      <c r="AX304" s="265" t="str">
        <f t="shared" si="71"/>
        <v/>
      </c>
      <c r="AY304" s="265" t="str">
        <f t="shared" si="61"/>
        <v/>
      </c>
      <c r="AZ304" s="268" t="str">
        <f t="shared" si="72"/>
        <v/>
      </c>
    </row>
    <row r="305" spans="1:52" ht="13">
      <c r="A305" s="282">
        <v>203</v>
      </c>
      <c r="B305" s="283"/>
      <c r="C305" s="280"/>
      <c r="D305" s="283"/>
      <c r="E305" s="280"/>
      <c r="F305" s="282"/>
      <c r="G305" s="282"/>
      <c r="H305" s="284"/>
      <c r="I305" s="280"/>
      <c r="J305" s="284"/>
      <c r="L305" s="44">
        <f t="shared" si="66"/>
        <v>0</v>
      </c>
      <c r="M305" s="14"/>
      <c r="N305" s="14">
        <f t="shared" si="67"/>
        <v>0</v>
      </c>
      <c r="O305" s="32"/>
      <c r="P305" s="12">
        <f t="shared" si="68"/>
        <v>0</v>
      </c>
      <c r="Q305" s="12">
        <f t="shared" si="69"/>
        <v>0</v>
      </c>
      <c r="R305" s="29"/>
      <c r="S305" s="41">
        <f t="shared" si="63"/>
        <v>0</v>
      </c>
      <c r="U305" s="276" t="s">
        <v>49</v>
      </c>
      <c r="V305" s="280"/>
      <c r="W305" s="276" t="s">
        <v>50</v>
      </c>
      <c r="Y305" s="90"/>
      <c r="Z305" s="90"/>
      <c r="AA305" s="276">
        <v>0</v>
      </c>
      <c r="AB305" s="259" t="str">
        <f t="shared" si="60"/>
        <v/>
      </c>
      <c r="AC305" s="29"/>
      <c r="AD305" s="61">
        <f t="shared" si="70"/>
        <v>203</v>
      </c>
      <c r="AE305" s="290"/>
      <c r="AF305" s="291"/>
      <c r="AG305" s="290"/>
      <c r="AH305" s="6">
        <f t="shared" si="57"/>
        <v>0</v>
      </c>
      <c r="AI305" s="63">
        <f t="shared" si="58"/>
        <v>1</v>
      </c>
      <c r="AJ305" s="63">
        <f t="shared" si="59"/>
        <v>0</v>
      </c>
      <c r="AK305" s="80">
        <f t="shared" si="54"/>
        <v>0</v>
      </c>
      <c r="AL305" s="231">
        <f t="shared" si="62"/>
        <v>0</v>
      </c>
      <c r="AM305" s="81">
        <f t="shared" si="55"/>
        <v>0</v>
      </c>
      <c r="AN305" s="236">
        <f t="shared" si="64"/>
        <v>0</v>
      </c>
      <c r="AO305" s="237">
        <f t="shared" si="65"/>
        <v>0</v>
      </c>
      <c r="AP305" s="295">
        <v>0</v>
      </c>
      <c r="AQ305" s="271">
        <v>0</v>
      </c>
      <c r="AR305" s="296">
        <v>0</v>
      </c>
      <c r="AS305" s="299"/>
      <c r="AT305" s="296">
        <v>0</v>
      </c>
      <c r="AU305" s="299"/>
      <c r="AV305" s="300" t="s">
        <v>184</v>
      </c>
      <c r="AW305" s="299">
        <v>0</v>
      </c>
      <c r="AX305" s="265" t="str">
        <f t="shared" si="71"/>
        <v/>
      </c>
      <c r="AY305" s="265" t="str">
        <f t="shared" si="61"/>
        <v/>
      </c>
      <c r="AZ305" s="268" t="str">
        <f t="shared" si="72"/>
        <v/>
      </c>
    </row>
    <row r="306" spans="1:52" ht="13">
      <c r="A306" s="282">
        <v>204</v>
      </c>
      <c r="B306" s="283"/>
      <c r="C306" s="280"/>
      <c r="D306" s="283"/>
      <c r="E306" s="280"/>
      <c r="F306" s="282"/>
      <c r="G306" s="282"/>
      <c r="H306" s="284"/>
      <c r="I306" s="280"/>
      <c r="J306" s="284"/>
      <c r="L306" s="44">
        <f t="shared" si="66"/>
        <v>0</v>
      </c>
      <c r="M306" s="14"/>
      <c r="N306" s="14">
        <f t="shared" si="67"/>
        <v>0</v>
      </c>
      <c r="O306" s="32"/>
      <c r="P306" s="12">
        <f t="shared" si="68"/>
        <v>0</v>
      </c>
      <c r="Q306" s="12">
        <f t="shared" si="69"/>
        <v>0</v>
      </c>
      <c r="R306" s="29"/>
      <c r="S306" s="41">
        <f t="shared" si="63"/>
        <v>0</v>
      </c>
      <c r="U306" s="276" t="s">
        <v>49</v>
      </c>
      <c r="V306" s="280"/>
      <c r="W306" s="276" t="s">
        <v>50</v>
      </c>
      <c r="Y306" s="90"/>
      <c r="Z306" s="90"/>
      <c r="AA306" s="276">
        <v>0</v>
      </c>
      <c r="AB306" s="259" t="str">
        <f t="shared" si="60"/>
        <v/>
      </c>
      <c r="AC306" s="29"/>
      <c r="AD306" s="61">
        <f t="shared" si="70"/>
        <v>204</v>
      </c>
      <c r="AE306" s="290"/>
      <c r="AF306" s="291"/>
      <c r="AG306" s="290"/>
      <c r="AH306" s="6">
        <f t="shared" si="57"/>
        <v>0</v>
      </c>
      <c r="AI306" s="63">
        <f t="shared" si="58"/>
        <v>1</v>
      </c>
      <c r="AJ306" s="63">
        <f t="shared" si="59"/>
        <v>0</v>
      </c>
      <c r="AK306" s="80">
        <f t="shared" si="54"/>
        <v>0</v>
      </c>
      <c r="AL306" s="231">
        <f t="shared" si="62"/>
        <v>0</v>
      </c>
      <c r="AM306" s="81">
        <f t="shared" si="55"/>
        <v>0</v>
      </c>
      <c r="AN306" s="236">
        <f t="shared" si="64"/>
        <v>0</v>
      </c>
      <c r="AO306" s="237">
        <f t="shared" si="65"/>
        <v>0</v>
      </c>
      <c r="AP306" s="295">
        <v>0</v>
      </c>
      <c r="AQ306" s="271">
        <v>0</v>
      </c>
      <c r="AR306" s="296">
        <v>0</v>
      </c>
      <c r="AS306" s="299"/>
      <c r="AT306" s="296">
        <v>0</v>
      </c>
      <c r="AU306" s="299"/>
      <c r="AV306" s="300" t="s">
        <v>184</v>
      </c>
      <c r="AW306" s="299">
        <v>0</v>
      </c>
      <c r="AX306" s="265" t="str">
        <f t="shared" si="71"/>
        <v/>
      </c>
      <c r="AY306" s="265" t="str">
        <f t="shared" si="61"/>
        <v/>
      </c>
      <c r="AZ306" s="268" t="str">
        <f t="shared" si="72"/>
        <v/>
      </c>
    </row>
    <row r="307" spans="1:52" ht="13">
      <c r="A307" s="282">
        <v>205</v>
      </c>
      <c r="B307" s="283"/>
      <c r="C307" s="280"/>
      <c r="D307" s="283"/>
      <c r="E307" s="280"/>
      <c r="F307" s="282"/>
      <c r="G307" s="282"/>
      <c r="H307" s="284"/>
      <c r="I307" s="280"/>
      <c r="J307" s="284"/>
      <c r="L307" s="44">
        <f t="shared" si="66"/>
        <v>0</v>
      </c>
      <c r="M307" s="14"/>
      <c r="N307" s="14">
        <f t="shared" si="67"/>
        <v>0</v>
      </c>
      <c r="O307" s="32"/>
      <c r="P307" s="12">
        <f t="shared" si="68"/>
        <v>0</v>
      </c>
      <c r="Q307" s="12">
        <f t="shared" si="69"/>
        <v>0</v>
      </c>
      <c r="R307" s="29"/>
      <c r="S307" s="41">
        <f t="shared" si="63"/>
        <v>0</v>
      </c>
      <c r="U307" s="276" t="s">
        <v>49</v>
      </c>
      <c r="V307" s="280"/>
      <c r="W307" s="276" t="s">
        <v>50</v>
      </c>
      <c r="Y307" s="90"/>
      <c r="Z307" s="90"/>
      <c r="AA307" s="276">
        <v>0</v>
      </c>
      <c r="AB307" s="259" t="str">
        <f t="shared" si="60"/>
        <v/>
      </c>
      <c r="AC307" s="29"/>
      <c r="AD307" s="61">
        <f t="shared" si="70"/>
        <v>205</v>
      </c>
      <c r="AE307" s="290"/>
      <c r="AF307" s="291"/>
      <c r="AG307" s="290"/>
      <c r="AH307" s="6">
        <f t="shared" si="57"/>
        <v>0</v>
      </c>
      <c r="AI307" s="63">
        <f t="shared" si="58"/>
        <v>1</v>
      </c>
      <c r="AJ307" s="63">
        <f t="shared" si="59"/>
        <v>0</v>
      </c>
      <c r="AK307" s="80">
        <f t="shared" si="54"/>
        <v>0</v>
      </c>
      <c r="AL307" s="231">
        <f t="shared" si="62"/>
        <v>0</v>
      </c>
      <c r="AM307" s="81">
        <f t="shared" si="55"/>
        <v>0</v>
      </c>
      <c r="AN307" s="236">
        <f t="shared" si="64"/>
        <v>0</v>
      </c>
      <c r="AO307" s="237">
        <f t="shared" si="65"/>
        <v>0</v>
      </c>
      <c r="AP307" s="295">
        <v>0</v>
      </c>
      <c r="AQ307" s="271">
        <v>0</v>
      </c>
      <c r="AR307" s="296">
        <v>0</v>
      </c>
      <c r="AS307" s="299"/>
      <c r="AT307" s="296">
        <v>0</v>
      </c>
      <c r="AU307" s="299"/>
      <c r="AV307" s="300" t="s">
        <v>184</v>
      </c>
      <c r="AW307" s="299">
        <v>0</v>
      </c>
      <c r="AX307" s="265" t="str">
        <f t="shared" si="71"/>
        <v/>
      </c>
      <c r="AY307" s="265" t="str">
        <f t="shared" si="61"/>
        <v/>
      </c>
      <c r="AZ307" s="268" t="str">
        <f t="shared" si="72"/>
        <v/>
      </c>
    </row>
    <row r="308" spans="1:52" ht="13">
      <c r="A308" s="282">
        <v>206</v>
      </c>
      <c r="B308" s="283"/>
      <c r="C308" s="280"/>
      <c r="D308" s="283"/>
      <c r="E308" s="280"/>
      <c r="F308" s="282"/>
      <c r="G308" s="282"/>
      <c r="H308" s="284"/>
      <c r="I308" s="280"/>
      <c r="J308" s="284"/>
      <c r="L308" s="44">
        <f t="shared" si="66"/>
        <v>0</v>
      </c>
      <c r="M308" s="14"/>
      <c r="N308" s="14">
        <f t="shared" si="67"/>
        <v>0</v>
      </c>
      <c r="O308" s="32"/>
      <c r="P308" s="12">
        <f t="shared" si="68"/>
        <v>0</v>
      </c>
      <c r="Q308" s="12">
        <f t="shared" si="69"/>
        <v>0</v>
      </c>
      <c r="R308" s="29"/>
      <c r="S308" s="41">
        <f t="shared" si="63"/>
        <v>0</v>
      </c>
      <c r="U308" s="276" t="s">
        <v>49</v>
      </c>
      <c r="V308" s="280"/>
      <c r="W308" s="276" t="s">
        <v>50</v>
      </c>
      <c r="Y308" s="90"/>
      <c r="Z308" s="90"/>
      <c r="AA308" s="276">
        <v>0</v>
      </c>
      <c r="AB308" s="259" t="str">
        <f t="shared" si="60"/>
        <v/>
      </c>
      <c r="AC308" s="29"/>
      <c r="AD308" s="61">
        <f t="shared" si="70"/>
        <v>206</v>
      </c>
      <c r="AE308" s="290"/>
      <c r="AF308" s="291"/>
      <c r="AG308" s="290"/>
      <c r="AH308" s="6">
        <f t="shared" si="57"/>
        <v>0</v>
      </c>
      <c r="AI308" s="63">
        <f t="shared" si="58"/>
        <v>1</v>
      </c>
      <c r="AJ308" s="63">
        <f t="shared" si="59"/>
        <v>0</v>
      </c>
      <c r="AK308" s="80">
        <f t="shared" si="54"/>
        <v>0</v>
      </c>
      <c r="AL308" s="231">
        <f t="shared" si="62"/>
        <v>0</v>
      </c>
      <c r="AM308" s="81">
        <f t="shared" si="55"/>
        <v>0</v>
      </c>
      <c r="AN308" s="236">
        <f t="shared" si="64"/>
        <v>0</v>
      </c>
      <c r="AO308" s="237">
        <f t="shared" si="65"/>
        <v>0</v>
      </c>
      <c r="AP308" s="295">
        <v>0</v>
      </c>
      <c r="AQ308" s="271">
        <v>0</v>
      </c>
      <c r="AR308" s="296">
        <v>0</v>
      </c>
      <c r="AS308" s="299"/>
      <c r="AT308" s="296">
        <v>0</v>
      </c>
      <c r="AU308" s="299"/>
      <c r="AV308" s="300" t="s">
        <v>184</v>
      </c>
      <c r="AW308" s="299">
        <v>0</v>
      </c>
      <c r="AX308" s="265" t="str">
        <f t="shared" si="71"/>
        <v/>
      </c>
      <c r="AY308" s="265" t="str">
        <f t="shared" si="61"/>
        <v/>
      </c>
      <c r="AZ308" s="268" t="str">
        <f t="shared" si="72"/>
        <v/>
      </c>
    </row>
    <row r="309" spans="1:52" ht="13">
      <c r="A309" s="282">
        <v>207</v>
      </c>
      <c r="B309" s="283"/>
      <c r="C309" s="280"/>
      <c r="D309" s="283"/>
      <c r="E309" s="280"/>
      <c r="F309" s="282"/>
      <c r="G309" s="282"/>
      <c r="H309" s="284"/>
      <c r="I309" s="280"/>
      <c r="J309" s="284"/>
      <c r="L309" s="44">
        <f t="shared" si="66"/>
        <v>0</v>
      </c>
      <c r="M309" s="14"/>
      <c r="N309" s="14">
        <f t="shared" si="67"/>
        <v>0</v>
      </c>
      <c r="O309" s="32"/>
      <c r="P309" s="12">
        <f t="shared" si="68"/>
        <v>0</v>
      </c>
      <c r="Q309" s="12">
        <f t="shared" si="69"/>
        <v>0</v>
      </c>
      <c r="R309" s="29"/>
      <c r="S309" s="41">
        <f t="shared" si="63"/>
        <v>0</v>
      </c>
      <c r="U309" s="276" t="s">
        <v>49</v>
      </c>
      <c r="V309" s="280"/>
      <c r="W309" s="276" t="s">
        <v>50</v>
      </c>
      <c r="Y309" s="90"/>
      <c r="Z309" s="90"/>
      <c r="AA309" s="276">
        <v>0</v>
      </c>
      <c r="AB309" s="259" t="str">
        <f t="shared" si="60"/>
        <v/>
      </c>
      <c r="AC309" s="29"/>
      <c r="AD309" s="61">
        <f t="shared" si="70"/>
        <v>207</v>
      </c>
      <c r="AE309" s="290"/>
      <c r="AF309" s="291"/>
      <c r="AG309" s="290"/>
      <c r="AH309" s="6">
        <f t="shared" si="57"/>
        <v>0</v>
      </c>
      <c r="AI309" s="63">
        <f t="shared" si="58"/>
        <v>1</v>
      </c>
      <c r="AJ309" s="63">
        <f t="shared" si="59"/>
        <v>0</v>
      </c>
      <c r="AK309" s="80">
        <f t="shared" si="54"/>
        <v>0</v>
      </c>
      <c r="AL309" s="231">
        <f t="shared" si="62"/>
        <v>0</v>
      </c>
      <c r="AM309" s="81">
        <f t="shared" si="55"/>
        <v>0</v>
      </c>
      <c r="AN309" s="236">
        <f t="shared" si="64"/>
        <v>0</v>
      </c>
      <c r="AO309" s="237">
        <f t="shared" si="65"/>
        <v>0</v>
      </c>
      <c r="AP309" s="295">
        <v>0</v>
      </c>
      <c r="AQ309" s="271">
        <v>0</v>
      </c>
      <c r="AR309" s="296">
        <v>0</v>
      </c>
      <c r="AS309" s="299"/>
      <c r="AT309" s="296">
        <v>0</v>
      </c>
      <c r="AU309" s="299"/>
      <c r="AV309" s="300" t="s">
        <v>184</v>
      </c>
      <c r="AW309" s="299">
        <v>0</v>
      </c>
      <c r="AX309" s="265" t="str">
        <f t="shared" si="71"/>
        <v/>
      </c>
      <c r="AY309" s="265" t="str">
        <f t="shared" si="61"/>
        <v/>
      </c>
      <c r="AZ309" s="268" t="str">
        <f t="shared" si="72"/>
        <v/>
      </c>
    </row>
    <row r="310" spans="1:52" ht="13">
      <c r="A310" s="282">
        <v>208</v>
      </c>
      <c r="B310" s="283"/>
      <c r="C310" s="280"/>
      <c r="D310" s="283"/>
      <c r="E310" s="280"/>
      <c r="F310" s="282"/>
      <c r="G310" s="282"/>
      <c r="H310" s="284"/>
      <c r="I310" s="280"/>
      <c r="J310" s="284"/>
      <c r="L310" s="44">
        <f t="shared" si="66"/>
        <v>0</v>
      </c>
      <c r="M310" s="14"/>
      <c r="N310" s="14">
        <f t="shared" si="67"/>
        <v>0</v>
      </c>
      <c r="O310" s="32"/>
      <c r="P310" s="12">
        <f t="shared" si="68"/>
        <v>0</v>
      </c>
      <c r="Q310" s="12">
        <f t="shared" si="69"/>
        <v>0</v>
      </c>
      <c r="R310" s="29"/>
      <c r="S310" s="41">
        <f t="shared" si="63"/>
        <v>0</v>
      </c>
      <c r="U310" s="276" t="s">
        <v>49</v>
      </c>
      <c r="V310" s="280"/>
      <c r="W310" s="276" t="s">
        <v>50</v>
      </c>
      <c r="Y310" s="90"/>
      <c r="Z310" s="90"/>
      <c r="AA310" s="276">
        <v>0</v>
      </c>
      <c r="AB310" s="259" t="str">
        <f t="shared" si="60"/>
        <v/>
      </c>
      <c r="AC310" s="29"/>
      <c r="AD310" s="61">
        <f t="shared" si="70"/>
        <v>208</v>
      </c>
      <c r="AE310" s="290"/>
      <c r="AF310" s="291"/>
      <c r="AG310" s="290"/>
      <c r="AH310" s="6">
        <f t="shared" si="57"/>
        <v>0</v>
      </c>
      <c r="AI310" s="63">
        <f t="shared" si="58"/>
        <v>1</v>
      </c>
      <c r="AJ310" s="63">
        <f t="shared" si="59"/>
        <v>0</v>
      </c>
      <c r="AK310" s="80">
        <f t="shared" si="54"/>
        <v>0</v>
      </c>
      <c r="AL310" s="231">
        <f t="shared" si="62"/>
        <v>0</v>
      </c>
      <c r="AM310" s="81">
        <f t="shared" si="55"/>
        <v>0</v>
      </c>
      <c r="AN310" s="236">
        <f t="shared" si="64"/>
        <v>0</v>
      </c>
      <c r="AO310" s="237">
        <f t="shared" si="65"/>
        <v>0</v>
      </c>
      <c r="AP310" s="295">
        <v>0</v>
      </c>
      <c r="AQ310" s="271">
        <v>0</v>
      </c>
      <c r="AR310" s="296">
        <v>0</v>
      </c>
      <c r="AS310" s="299"/>
      <c r="AT310" s="296">
        <v>0</v>
      </c>
      <c r="AU310" s="299"/>
      <c r="AV310" s="300" t="s">
        <v>184</v>
      </c>
      <c r="AW310" s="299">
        <v>0</v>
      </c>
      <c r="AX310" s="265" t="str">
        <f t="shared" si="71"/>
        <v/>
      </c>
      <c r="AY310" s="265" t="str">
        <f t="shared" si="61"/>
        <v/>
      </c>
      <c r="AZ310" s="268" t="str">
        <f t="shared" si="72"/>
        <v/>
      </c>
    </row>
    <row r="311" spans="1:52" ht="13">
      <c r="A311" s="282">
        <v>209</v>
      </c>
      <c r="B311" s="283"/>
      <c r="C311" s="280"/>
      <c r="D311" s="283"/>
      <c r="E311" s="280"/>
      <c r="F311" s="282"/>
      <c r="G311" s="282"/>
      <c r="H311" s="284"/>
      <c r="I311" s="280"/>
      <c r="J311" s="284"/>
      <c r="L311" s="44">
        <f t="shared" si="66"/>
        <v>0</v>
      </c>
      <c r="M311" s="14"/>
      <c r="N311" s="14">
        <f t="shared" si="67"/>
        <v>0</v>
      </c>
      <c r="O311" s="32"/>
      <c r="P311" s="12">
        <f t="shared" si="68"/>
        <v>0</v>
      </c>
      <c r="Q311" s="12">
        <f t="shared" si="69"/>
        <v>0</v>
      </c>
      <c r="R311" s="29"/>
      <c r="S311" s="41">
        <f t="shared" si="63"/>
        <v>0</v>
      </c>
      <c r="U311" s="276" t="s">
        <v>49</v>
      </c>
      <c r="V311" s="280"/>
      <c r="W311" s="276" t="s">
        <v>50</v>
      </c>
      <c r="Y311" s="90"/>
      <c r="Z311" s="90"/>
      <c r="AA311" s="276">
        <v>0</v>
      </c>
      <c r="AB311" s="259" t="str">
        <f t="shared" si="60"/>
        <v/>
      </c>
      <c r="AC311" s="29"/>
      <c r="AD311" s="61">
        <f t="shared" si="70"/>
        <v>209</v>
      </c>
      <c r="AE311" s="290"/>
      <c r="AF311" s="291"/>
      <c r="AG311" s="290"/>
      <c r="AH311" s="6">
        <f t="shared" si="57"/>
        <v>0</v>
      </c>
      <c r="AI311" s="63">
        <f t="shared" si="58"/>
        <v>1</v>
      </c>
      <c r="AJ311" s="63">
        <f t="shared" si="59"/>
        <v>0</v>
      </c>
      <c r="AK311" s="80">
        <f t="shared" si="54"/>
        <v>0</v>
      </c>
      <c r="AL311" s="231">
        <f t="shared" si="62"/>
        <v>0</v>
      </c>
      <c r="AM311" s="81">
        <f t="shared" si="55"/>
        <v>0</v>
      </c>
      <c r="AN311" s="236">
        <f t="shared" si="64"/>
        <v>0</v>
      </c>
      <c r="AO311" s="237">
        <f t="shared" si="65"/>
        <v>0</v>
      </c>
      <c r="AP311" s="295">
        <v>0</v>
      </c>
      <c r="AQ311" s="271">
        <v>0</v>
      </c>
      <c r="AR311" s="296">
        <v>0</v>
      </c>
      <c r="AS311" s="299"/>
      <c r="AT311" s="296">
        <v>0</v>
      </c>
      <c r="AU311" s="299"/>
      <c r="AV311" s="300" t="s">
        <v>184</v>
      </c>
      <c r="AW311" s="299">
        <v>0</v>
      </c>
      <c r="AX311" s="265" t="str">
        <f t="shared" si="71"/>
        <v/>
      </c>
      <c r="AY311" s="265" t="str">
        <f t="shared" si="61"/>
        <v/>
      </c>
      <c r="AZ311" s="268" t="str">
        <f t="shared" si="72"/>
        <v/>
      </c>
    </row>
    <row r="312" spans="1:52" ht="13">
      <c r="A312" s="282">
        <v>210</v>
      </c>
      <c r="B312" s="283"/>
      <c r="C312" s="280"/>
      <c r="D312" s="283"/>
      <c r="E312" s="280"/>
      <c r="F312" s="282"/>
      <c r="G312" s="282"/>
      <c r="H312" s="284"/>
      <c r="I312" s="280"/>
      <c r="J312" s="284"/>
      <c r="L312" s="44">
        <f t="shared" si="66"/>
        <v>0</v>
      </c>
      <c r="M312" s="14"/>
      <c r="N312" s="14">
        <f t="shared" si="67"/>
        <v>0</v>
      </c>
      <c r="O312" s="32"/>
      <c r="P312" s="12">
        <f t="shared" si="68"/>
        <v>0</v>
      </c>
      <c r="Q312" s="12">
        <f t="shared" si="69"/>
        <v>0</v>
      </c>
      <c r="R312" s="29"/>
      <c r="S312" s="41">
        <f t="shared" si="63"/>
        <v>0</v>
      </c>
      <c r="U312" s="276" t="s">
        <v>49</v>
      </c>
      <c r="V312" s="280"/>
      <c r="W312" s="276" t="s">
        <v>50</v>
      </c>
      <c r="Y312" s="90"/>
      <c r="Z312" s="90"/>
      <c r="AA312" s="276">
        <v>0</v>
      </c>
      <c r="AB312" s="259" t="str">
        <f t="shared" si="60"/>
        <v/>
      </c>
      <c r="AC312" s="29"/>
      <c r="AD312" s="61">
        <f t="shared" si="70"/>
        <v>210</v>
      </c>
      <c r="AE312" s="290"/>
      <c r="AF312" s="291"/>
      <c r="AG312" s="290"/>
      <c r="AH312" s="6">
        <f t="shared" si="57"/>
        <v>0</v>
      </c>
      <c r="AI312" s="63">
        <f t="shared" si="58"/>
        <v>1</v>
      </c>
      <c r="AJ312" s="63">
        <f t="shared" si="59"/>
        <v>0</v>
      </c>
      <c r="AK312" s="80">
        <f t="shared" si="54"/>
        <v>0</v>
      </c>
      <c r="AL312" s="231">
        <f t="shared" si="62"/>
        <v>0</v>
      </c>
      <c r="AM312" s="81">
        <f t="shared" si="55"/>
        <v>0</v>
      </c>
      <c r="AN312" s="236">
        <f t="shared" si="64"/>
        <v>0</v>
      </c>
      <c r="AO312" s="237">
        <f t="shared" si="65"/>
        <v>0</v>
      </c>
      <c r="AP312" s="295">
        <v>0</v>
      </c>
      <c r="AQ312" s="271">
        <v>0</v>
      </c>
      <c r="AR312" s="296">
        <v>0</v>
      </c>
      <c r="AS312" s="299"/>
      <c r="AT312" s="296">
        <v>0</v>
      </c>
      <c r="AU312" s="299"/>
      <c r="AV312" s="300" t="s">
        <v>184</v>
      </c>
      <c r="AW312" s="299">
        <v>0</v>
      </c>
      <c r="AX312" s="265" t="str">
        <f t="shared" si="71"/>
        <v/>
      </c>
      <c r="AY312" s="265" t="str">
        <f t="shared" si="61"/>
        <v/>
      </c>
      <c r="AZ312" s="268" t="str">
        <f t="shared" si="72"/>
        <v/>
      </c>
    </row>
    <row r="313" spans="1:52" ht="13">
      <c r="A313" s="282">
        <v>211</v>
      </c>
      <c r="B313" s="283"/>
      <c r="C313" s="280"/>
      <c r="D313" s="283"/>
      <c r="E313" s="280"/>
      <c r="F313" s="282"/>
      <c r="G313" s="282"/>
      <c r="H313" s="284"/>
      <c r="I313" s="280"/>
      <c r="J313" s="284"/>
      <c r="L313" s="44">
        <f t="shared" si="66"/>
        <v>0</v>
      </c>
      <c r="M313" s="14"/>
      <c r="N313" s="14">
        <f t="shared" si="67"/>
        <v>0</v>
      </c>
      <c r="O313" s="32"/>
      <c r="P313" s="12">
        <f t="shared" si="68"/>
        <v>0</v>
      </c>
      <c r="Q313" s="12">
        <f t="shared" si="69"/>
        <v>0</v>
      </c>
      <c r="R313" s="29"/>
      <c r="S313" s="41">
        <f t="shared" si="63"/>
        <v>0</v>
      </c>
      <c r="U313" s="276" t="s">
        <v>49</v>
      </c>
      <c r="V313" s="280"/>
      <c r="W313" s="276" t="s">
        <v>50</v>
      </c>
      <c r="Y313" s="90"/>
      <c r="Z313" s="90"/>
      <c r="AA313" s="276">
        <v>0</v>
      </c>
      <c r="AB313" s="259" t="str">
        <f t="shared" si="60"/>
        <v/>
      </c>
      <c r="AC313" s="29"/>
      <c r="AD313" s="61">
        <f t="shared" si="70"/>
        <v>211</v>
      </c>
      <c r="AE313" s="290"/>
      <c r="AF313" s="291"/>
      <c r="AG313" s="290"/>
      <c r="AH313" s="6">
        <f t="shared" si="57"/>
        <v>0</v>
      </c>
      <c r="AI313" s="63">
        <f t="shared" si="58"/>
        <v>1</v>
      </c>
      <c r="AJ313" s="63">
        <f t="shared" si="59"/>
        <v>0</v>
      </c>
      <c r="AK313" s="80">
        <f t="shared" ref="AK313:AK340" si="73">IF(AL313+AM313=0,(IF(AND((HOUR(AI313))&gt;=8,(HOUR(AI313)&lt;24)),1,0)),0)</f>
        <v>0</v>
      </c>
      <c r="AL313" s="231">
        <f t="shared" si="62"/>
        <v>0</v>
      </c>
      <c r="AM313" s="81">
        <f t="shared" ref="AM313:AM340" si="74">P313-IF(AND(HOUR(AG313)=0,HOUR(AE313)=0),0,1)+IF(AND(HOUR(AE313)&lt;&gt;0,HOUR(AD313)&lt;&gt;0),1,0)+IF(AND(P313=0,HOUR(AE313)&lt;&gt;0),1,0)+IF((AG313-AE313)=AG313,1,0)-IF(AND(AH313=1,HOUR(AG313)=0,HOUR(AE313)=0),1,0)-IF(B313=ISBLANK(TRUE),1,0)-IF(AND(HOUR(AG313)=0,HOUR(AE313)=0,AH313&gt;1),1,0)</f>
        <v>0</v>
      </c>
      <c r="AN313" s="236">
        <f t="shared" si="64"/>
        <v>0</v>
      </c>
      <c r="AO313" s="237">
        <f t="shared" si="65"/>
        <v>0</v>
      </c>
      <c r="AP313" s="295">
        <v>0</v>
      </c>
      <c r="AQ313" s="271">
        <v>0</v>
      </c>
      <c r="AR313" s="296">
        <v>0</v>
      </c>
      <c r="AS313" s="299"/>
      <c r="AT313" s="296">
        <v>0</v>
      </c>
      <c r="AU313" s="299"/>
      <c r="AV313" s="300" t="s">
        <v>184</v>
      </c>
      <c r="AW313" s="299">
        <v>0</v>
      </c>
      <c r="AX313" s="265" t="str">
        <f t="shared" si="71"/>
        <v/>
      </c>
      <c r="AY313" s="265" t="str">
        <f t="shared" si="61"/>
        <v/>
      </c>
      <c r="AZ313" s="268" t="str">
        <f t="shared" si="72"/>
        <v/>
      </c>
    </row>
    <row r="314" spans="1:52" ht="13">
      <c r="A314" s="282">
        <v>212</v>
      </c>
      <c r="B314" s="283"/>
      <c r="C314" s="280"/>
      <c r="D314" s="283"/>
      <c r="E314" s="280"/>
      <c r="F314" s="282"/>
      <c r="G314" s="282"/>
      <c r="H314" s="284"/>
      <c r="I314" s="280"/>
      <c r="J314" s="284"/>
      <c r="L314" s="44">
        <f t="shared" si="66"/>
        <v>0</v>
      </c>
      <c r="M314" s="14"/>
      <c r="N314" s="14">
        <f t="shared" si="67"/>
        <v>0</v>
      </c>
      <c r="O314" s="32"/>
      <c r="P314" s="12">
        <f t="shared" si="68"/>
        <v>0</v>
      </c>
      <c r="Q314" s="12">
        <f t="shared" si="69"/>
        <v>0</v>
      </c>
      <c r="R314" s="29"/>
      <c r="S314" s="41">
        <f t="shared" si="63"/>
        <v>0</v>
      </c>
      <c r="U314" s="276" t="s">
        <v>49</v>
      </c>
      <c r="V314" s="280"/>
      <c r="W314" s="276" t="s">
        <v>50</v>
      </c>
      <c r="Y314" s="90"/>
      <c r="Z314" s="90"/>
      <c r="AA314" s="276">
        <v>0</v>
      </c>
      <c r="AB314" s="259" t="str">
        <f t="shared" si="60"/>
        <v/>
      </c>
      <c r="AC314" s="29"/>
      <c r="AD314" s="61">
        <f t="shared" si="70"/>
        <v>212</v>
      </c>
      <c r="AE314" s="290"/>
      <c r="AF314" s="291"/>
      <c r="AG314" s="290"/>
      <c r="AH314" s="6">
        <f t="shared" si="57"/>
        <v>0</v>
      </c>
      <c r="AI314" s="63">
        <f t="shared" si="58"/>
        <v>1</v>
      </c>
      <c r="AJ314" s="63">
        <f t="shared" si="59"/>
        <v>0</v>
      </c>
      <c r="AK314" s="80">
        <f t="shared" si="73"/>
        <v>0</v>
      </c>
      <c r="AL314" s="231">
        <f t="shared" si="62"/>
        <v>0</v>
      </c>
      <c r="AM314" s="81">
        <f t="shared" si="74"/>
        <v>0</v>
      </c>
      <c r="AN314" s="236">
        <f t="shared" si="64"/>
        <v>0</v>
      </c>
      <c r="AO314" s="237">
        <f t="shared" si="65"/>
        <v>0</v>
      </c>
      <c r="AP314" s="295">
        <v>0</v>
      </c>
      <c r="AQ314" s="271">
        <v>0</v>
      </c>
      <c r="AR314" s="296">
        <v>0</v>
      </c>
      <c r="AS314" s="299"/>
      <c r="AT314" s="296">
        <v>0</v>
      </c>
      <c r="AU314" s="299"/>
      <c r="AV314" s="300" t="s">
        <v>184</v>
      </c>
      <c r="AW314" s="299">
        <v>0</v>
      </c>
      <c r="AX314" s="265" t="str">
        <f t="shared" si="71"/>
        <v/>
      </c>
      <c r="AY314" s="265" t="str">
        <f t="shared" si="61"/>
        <v/>
      </c>
      <c r="AZ314" s="268" t="str">
        <f t="shared" si="72"/>
        <v/>
      </c>
    </row>
    <row r="315" spans="1:52" ht="13">
      <c r="A315" s="282">
        <v>213</v>
      </c>
      <c r="B315" s="283"/>
      <c r="C315" s="280"/>
      <c r="D315" s="283"/>
      <c r="E315" s="280"/>
      <c r="F315" s="282"/>
      <c r="G315" s="282"/>
      <c r="H315" s="284"/>
      <c r="I315" s="280"/>
      <c r="J315" s="284"/>
      <c r="L315" s="44">
        <f t="shared" si="66"/>
        <v>0</v>
      </c>
      <c r="M315" s="14"/>
      <c r="N315" s="14">
        <f t="shared" si="67"/>
        <v>0</v>
      </c>
      <c r="O315" s="32"/>
      <c r="P315" s="12">
        <f t="shared" si="68"/>
        <v>0</v>
      </c>
      <c r="Q315" s="12">
        <f t="shared" si="69"/>
        <v>0</v>
      </c>
      <c r="R315" s="29"/>
      <c r="S315" s="41">
        <f t="shared" si="63"/>
        <v>0</v>
      </c>
      <c r="U315" s="276" t="s">
        <v>49</v>
      </c>
      <c r="V315" s="280"/>
      <c r="W315" s="276" t="s">
        <v>50</v>
      </c>
      <c r="Y315" s="90"/>
      <c r="Z315" s="90"/>
      <c r="AA315" s="276">
        <v>0</v>
      </c>
      <c r="AB315" s="259" t="str">
        <f t="shared" si="60"/>
        <v/>
      </c>
      <c r="AC315" s="29"/>
      <c r="AD315" s="61">
        <f t="shared" si="70"/>
        <v>213</v>
      </c>
      <c r="AE315" s="290"/>
      <c r="AF315" s="291"/>
      <c r="AG315" s="290"/>
      <c r="AH315" s="6">
        <f t="shared" si="57"/>
        <v>0</v>
      </c>
      <c r="AI315" s="63">
        <f t="shared" si="58"/>
        <v>1</v>
      </c>
      <c r="AJ315" s="63">
        <f t="shared" si="59"/>
        <v>0</v>
      </c>
      <c r="AK315" s="80">
        <f t="shared" si="73"/>
        <v>0</v>
      </c>
      <c r="AL315" s="231">
        <f t="shared" si="62"/>
        <v>0</v>
      </c>
      <c r="AM315" s="81">
        <f t="shared" si="74"/>
        <v>0</v>
      </c>
      <c r="AN315" s="236">
        <f t="shared" si="64"/>
        <v>0</v>
      </c>
      <c r="AO315" s="237">
        <f t="shared" si="65"/>
        <v>0</v>
      </c>
      <c r="AP315" s="295">
        <v>0</v>
      </c>
      <c r="AQ315" s="271">
        <v>0</v>
      </c>
      <c r="AR315" s="296">
        <v>0</v>
      </c>
      <c r="AS315" s="299"/>
      <c r="AT315" s="296">
        <v>0</v>
      </c>
      <c r="AU315" s="299"/>
      <c r="AV315" s="300" t="s">
        <v>184</v>
      </c>
      <c r="AW315" s="299">
        <v>0</v>
      </c>
      <c r="AX315" s="265" t="str">
        <f t="shared" si="71"/>
        <v/>
      </c>
      <c r="AY315" s="265" t="str">
        <f t="shared" si="61"/>
        <v/>
      </c>
      <c r="AZ315" s="268" t="str">
        <f t="shared" si="72"/>
        <v/>
      </c>
    </row>
    <row r="316" spans="1:52" ht="13">
      <c r="A316" s="282">
        <v>214</v>
      </c>
      <c r="B316" s="283"/>
      <c r="C316" s="280"/>
      <c r="D316" s="283"/>
      <c r="E316" s="280"/>
      <c r="F316" s="282"/>
      <c r="G316" s="282"/>
      <c r="H316" s="284"/>
      <c r="I316" s="280"/>
      <c r="J316" s="284"/>
      <c r="L316" s="44">
        <f t="shared" si="66"/>
        <v>0</v>
      </c>
      <c r="M316" s="14"/>
      <c r="N316" s="14">
        <f t="shared" si="67"/>
        <v>0</v>
      </c>
      <c r="O316" s="32"/>
      <c r="P316" s="12">
        <f t="shared" si="68"/>
        <v>0</v>
      </c>
      <c r="Q316" s="12">
        <f t="shared" si="69"/>
        <v>0</v>
      </c>
      <c r="R316" s="29"/>
      <c r="S316" s="41">
        <f t="shared" si="63"/>
        <v>0</v>
      </c>
      <c r="U316" s="276" t="s">
        <v>49</v>
      </c>
      <c r="V316" s="280"/>
      <c r="W316" s="276" t="s">
        <v>50</v>
      </c>
      <c r="Y316" s="90"/>
      <c r="Z316" s="90"/>
      <c r="AA316" s="276">
        <v>0</v>
      </c>
      <c r="AB316" s="259" t="str">
        <f t="shared" si="60"/>
        <v/>
      </c>
      <c r="AC316" s="29"/>
      <c r="AD316" s="61">
        <f t="shared" si="70"/>
        <v>214</v>
      </c>
      <c r="AE316" s="290"/>
      <c r="AF316" s="291"/>
      <c r="AG316" s="290"/>
      <c r="AH316" s="6">
        <f t="shared" ref="AH316:AH339" si="75">D316-B316+1-(IF((AE316-AG316=0),1,0))</f>
        <v>0</v>
      </c>
      <c r="AI316" s="63">
        <f t="shared" ref="AI316:AI339" si="76">IF(AH316=1,AG316-AE316,1-AE316)</f>
        <v>1</v>
      </c>
      <c r="AJ316" s="63">
        <f t="shared" ref="AJ316:AJ339" si="77">(IF(P316=0,0,AG316))</f>
        <v>0</v>
      </c>
      <c r="AK316" s="80">
        <f t="shared" si="73"/>
        <v>0</v>
      </c>
      <c r="AL316" s="231">
        <f t="shared" si="62"/>
        <v>0</v>
      </c>
      <c r="AM316" s="81">
        <f t="shared" si="74"/>
        <v>0</v>
      </c>
      <c r="AN316" s="236">
        <f t="shared" si="64"/>
        <v>0</v>
      </c>
      <c r="AO316" s="237">
        <f t="shared" si="65"/>
        <v>0</v>
      </c>
      <c r="AP316" s="295">
        <v>0</v>
      </c>
      <c r="AQ316" s="271">
        <v>0</v>
      </c>
      <c r="AR316" s="296">
        <v>0</v>
      </c>
      <c r="AS316" s="299"/>
      <c r="AT316" s="296">
        <v>0</v>
      </c>
      <c r="AU316" s="299"/>
      <c r="AV316" s="300" t="s">
        <v>184</v>
      </c>
      <c r="AW316" s="299">
        <v>0</v>
      </c>
      <c r="AX316" s="265" t="str">
        <f t="shared" si="71"/>
        <v/>
      </c>
      <c r="AY316" s="265" t="str">
        <f t="shared" si="61"/>
        <v/>
      </c>
      <c r="AZ316" s="268" t="str">
        <f t="shared" si="72"/>
        <v/>
      </c>
    </row>
    <row r="317" spans="1:52" ht="13">
      <c r="A317" s="282">
        <v>215</v>
      </c>
      <c r="B317" s="283"/>
      <c r="C317" s="280"/>
      <c r="D317" s="283"/>
      <c r="E317" s="280"/>
      <c r="F317" s="282"/>
      <c r="G317" s="282"/>
      <c r="H317" s="284"/>
      <c r="I317" s="280"/>
      <c r="J317" s="284"/>
      <c r="L317" s="44">
        <f t="shared" si="66"/>
        <v>0</v>
      </c>
      <c r="M317" s="14"/>
      <c r="N317" s="14">
        <f t="shared" si="67"/>
        <v>0</v>
      </c>
      <c r="O317" s="32"/>
      <c r="P317" s="12">
        <f t="shared" si="68"/>
        <v>0</v>
      </c>
      <c r="Q317" s="12">
        <f t="shared" si="69"/>
        <v>0</v>
      </c>
      <c r="R317" s="29"/>
      <c r="S317" s="41">
        <f t="shared" si="63"/>
        <v>0</v>
      </c>
      <c r="U317" s="276" t="s">
        <v>49</v>
      </c>
      <c r="V317" s="280"/>
      <c r="W317" s="276" t="s">
        <v>50</v>
      </c>
      <c r="Y317" s="90"/>
      <c r="Z317" s="90"/>
      <c r="AA317" s="276">
        <v>0</v>
      </c>
      <c r="AB317" s="259" t="str">
        <f t="shared" si="60"/>
        <v/>
      </c>
      <c r="AC317" s="29"/>
      <c r="AD317" s="61">
        <f t="shared" si="70"/>
        <v>215</v>
      </c>
      <c r="AE317" s="290"/>
      <c r="AF317" s="291"/>
      <c r="AG317" s="290"/>
      <c r="AH317" s="6">
        <f t="shared" si="75"/>
        <v>0</v>
      </c>
      <c r="AI317" s="63">
        <f t="shared" si="76"/>
        <v>1</v>
      </c>
      <c r="AJ317" s="63">
        <f t="shared" si="77"/>
        <v>0</v>
      </c>
      <c r="AK317" s="80">
        <f t="shared" si="73"/>
        <v>0</v>
      </c>
      <c r="AL317" s="231">
        <f t="shared" si="62"/>
        <v>0</v>
      </c>
      <c r="AM317" s="81">
        <f t="shared" si="74"/>
        <v>0</v>
      </c>
      <c r="AN317" s="236">
        <f t="shared" si="64"/>
        <v>0</v>
      </c>
      <c r="AO317" s="237">
        <f t="shared" si="65"/>
        <v>0</v>
      </c>
      <c r="AP317" s="295">
        <v>0</v>
      </c>
      <c r="AQ317" s="271">
        <v>0</v>
      </c>
      <c r="AR317" s="296">
        <v>0</v>
      </c>
      <c r="AS317" s="299"/>
      <c r="AT317" s="296">
        <v>0</v>
      </c>
      <c r="AU317" s="299"/>
      <c r="AV317" s="300" t="s">
        <v>184</v>
      </c>
      <c r="AW317" s="299">
        <v>0</v>
      </c>
      <c r="AX317" s="265" t="str">
        <f t="shared" si="71"/>
        <v/>
      </c>
      <c r="AY317" s="265" t="str">
        <f t="shared" si="61"/>
        <v/>
      </c>
      <c r="AZ317" s="268" t="str">
        <f t="shared" si="72"/>
        <v/>
      </c>
    </row>
    <row r="318" spans="1:52" ht="13">
      <c r="A318" s="282">
        <v>216</v>
      </c>
      <c r="B318" s="283"/>
      <c r="C318" s="280"/>
      <c r="D318" s="283"/>
      <c r="E318" s="280"/>
      <c r="F318" s="282"/>
      <c r="G318" s="282"/>
      <c r="H318" s="284"/>
      <c r="I318" s="280"/>
      <c r="J318" s="284"/>
      <c r="L318" s="44">
        <f t="shared" si="66"/>
        <v>0</v>
      </c>
      <c r="M318" s="14"/>
      <c r="N318" s="14">
        <f t="shared" si="67"/>
        <v>0</v>
      </c>
      <c r="O318" s="32"/>
      <c r="P318" s="12">
        <f t="shared" si="68"/>
        <v>0</v>
      </c>
      <c r="Q318" s="12">
        <f t="shared" si="69"/>
        <v>0</v>
      </c>
      <c r="R318" s="29"/>
      <c r="S318" s="41">
        <f t="shared" si="63"/>
        <v>0</v>
      </c>
      <c r="U318" s="276" t="s">
        <v>49</v>
      </c>
      <c r="V318" s="280"/>
      <c r="W318" s="276" t="s">
        <v>50</v>
      </c>
      <c r="Y318" s="90"/>
      <c r="Z318" s="90"/>
      <c r="AA318" s="276">
        <v>0</v>
      </c>
      <c r="AB318" s="259" t="str">
        <f t="shared" si="60"/>
        <v/>
      </c>
      <c r="AC318" s="29"/>
      <c r="AD318" s="61">
        <f t="shared" si="70"/>
        <v>216</v>
      </c>
      <c r="AE318" s="290"/>
      <c r="AF318" s="291"/>
      <c r="AG318" s="290"/>
      <c r="AH318" s="6">
        <f t="shared" si="75"/>
        <v>0</v>
      </c>
      <c r="AI318" s="63">
        <f t="shared" si="76"/>
        <v>1</v>
      </c>
      <c r="AJ318" s="63">
        <f t="shared" si="77"/>
        <v>0</v>
      </c>
      <c r="AK318" s="80">
        <f t="shared" si="73"/>
        <v>0</v>
      </c>
      <c r="AL318" s="231">
        <f t="shared" si="62"/>
        <v>0</v>
      </c>
      <c r="AM318" s="81">
        <f t="shared" si="74"/>
        <v>0</v>
      </c>
      <c r="AN318" s="236">
        <f t="shared" si="64"/>
        <v>0</v>
      </c>
      <c r="AO318" s="237">
        <f t="shared" si="65"/>
        <v>0</v>
      </c>
      <c r="AP318" s="295">
        <v>0</v>
      </c>
      <c r="AQ318" s="271">
        <v>0</v>
      </c>
      <c r="AR318" s="296">
        <v>0</v>
      </c>
      <c r="AS318" s="299"/>
      <c r="AT318" s="296">
        <v>0</v>
      </c>
      <c r="AU318" s="299"/>
      <c r="AV318" s="300" t="s">
        <v>184</v>
      </c>
      <c r="AW318" s="299">
        <v>0</v>
      </c>
      <c r="AX318" s="265" t="str">
        <f t="shared" si="71"/>
        <v/>
      </c>
      <c r="AY318" s="265" t="str">
        <f t="shared" si="61"/>
        <v/>
      </c>
      <c r="AZ318" s="268" t="str">
        <f t="shared" si="72"/>
        <v/>
      </c>
    </row>
    <row r="319" spans="1:52" ht="13">
      <c r="A319" s="282">
        <v>217</v>
      </c>
      <c r="B319" s="283"/>
      <c r="C319" s="280"/>
      <c r="D319" s="283"/>
      <c r="E319" s="280"/>
      <c r="F319" s="282"/>
      <c r="G319" s="282"/>
      <c r="H319" s="284"/>
      <c r="I319" s="280"/>
      <c r="J319" s="284"/>
      <c r="L319" s="44">
        <f t="shared" si="66"/>
        <v>0</v>
      </c>
      <c r="M319" s="14"/>
      <c r="N319" s="14">
        <f t="shared" si="67"/>
        <v>0</v>
      </c>
      <c r="O319" s="32"/>
      <c r="P319" s="12">
        <f t="shared" si="68"/>
        <v>0</v>
      </c>
      <c r="Q319" s="12">
        <f t="shared" si="69"/>
        <v>0</v>
      </c>
      <c r="R319" s="29"/>
      <c r="S319" s="41">
        <f t="shared" si="63"/>
        <v>0</v>
      </c>
      <c r="U319" s="276" t="s">
        <v>49</v>
      </c>
      <c r="V319" s="280"/>
      <c r="W319" s="276" t="s">
        <v>50</v>
      </c>
      <c r="Y319" s="90"/>
      <c r="Z319" s="90"/>
      <c r="AA319" s="276">
        <v>0</v>
      </c>
      <c r="AB319" s="259" t="str">
        <f t="shared" si="60"/>
        <v/>
      </c>
      <c r="AC319" s="29"/>
      <c r="AD319" s="61">
        <f t="shared" si="70"/>
        <v>217</v>
      </c>
      <c r="AE319" s="290"/>
      <c r="AF319" s="291"/>
      <c r="AG319" s="290"/>
      <c r="AH319" s="6">
        <f t="shared" si="75"/>
        <v>0</v>
      </c>
      <c r="AI319" s="63">
        <f t="shared" si="76"/>
        <v>1</v>
      </c>
      <c r="AJ319" s="63">
        <f t="shared" si="77"/>
        <v>0</v>
      </c>
      <c r="AK319" s="80">
        <f t="shared" si="73"/>
        <v>0</v>
      </c>
      <c r="AL319" s="231">
        <f t="shared" si="62"/>
        <v>0</v>
      </c>
      <c r="AM319" s="81">
        <f t="shared" si="74"/>
        <v>0</v>
      </c>
      <c r="AN319" s="236">
        <f t="shared" si="64"/>
        <v>0</v>
      </c>
      <c r="AO319" s="237">
        <f t="shared" si="65"/>
        <v>0</v>
      </c>
      <c r="AP319" s="295">
        <v>0</v>
      </c>
      <c r="AQ319" s="271">
        <v>0</v>
      </c>
      <c r="AR319" s="296">
        <v>0</v>
      </c>
      <c r="AS319" s="299"/>
      <c r="AT319" s="296">
        <v>0</v>
      </c>
      <c r="AU319" s="299"/>
      <c r="AV319" s="300" t="s">
        <v>184</v>
      </c>
      <c r="AW319" s="299">
        <v>0</v>
      </c>
      <c r="AX319" s="265" t="str">
        <f t="shared" si="71"/>
        <v/>
      </c>
      <c r="AY319" s="265" t="str">
        <f t="shared" si="61"/>
        <v/>
      </c>
      <c r="AZ319" s="268" t="str">
        <f t="shared" si="72"/>
        <v/>
      </c>
    </row>
    <row r="320" spans="1:52" ht="13">
      <c r="A320" s="282">
        <v>218</v>
      </c>
      <c r="B320" s="283"/>
      <c r="C320" s="280"/>
      <c r="D320" s="283"/>
      <c r="E320" s="280"/>
      <c r="F320" s="282"/>
      <c r="G320" s="282"/>
      <c r="H320" s="284"/>
      <c r="I320" s="280"/>
      <c r="J320" s="284"/>
      <c r="L320" s="44">
        <f t="shared" si="66"/>
        <v>0</v>
      </c>
      <c r="M320" s="14"/>
      <c r="N320" s="14">
        <f t="shared" si="67"/>
        <v>0</v>
      </c>
      <c r="O320" s="32"/>
      <c r="P320" s="12">
        <f t="shared" si="68"/>
        <v>0</v>
      </c>
      <c r="Q320" s="12">
        <f t="shared" si="69"/>
        <v>0</v>
      </c>
      <c r="R320" s="29"/>
      <c r="S320" s="41">
        <f t="shared" si="63"/>
        <v>0</v>
      </c>
      <c r="U320" s="276" t="s">
        <v>49</v>
      </c>
      <c r="V320" s="280"/>
      <c r="W320" s="276" t="s">
        <v>50</v>
      </c>
      <c r="Y320" s="90"/>
      <c r="Z320" s="90"/>
      <c r="AA320" s="276">
        <v>0</v>
      </c>
      <c r="AB320" s="259" t="str">
        <f t="shared" ref="AB320:AB340" si="78">IF(J320&lt;&gt;"",(IF(D319=B320,"Korrekt??? Sie haben zwei gleiche Daten eingegeben","")),"")</f>
        <v/>
      </c>
      <c r="AC320" s="29"/>
      <c r="AD320" s="61">
        <f t="shared" si="70"/>
        <v>218</v>
      </c>
      <c r="AE320" s="290"/>
      <c r="AF320" s="291"/>
      <c r="AG320" s="290"/>
      <c r="AH320" s="6">
        <f t="shared" si="75"/>
        <v>0</v>
      </c>
      <c r="AI320" s="63">
        <f t="shared" si="76"/>
        <v>1</v>
      </c>
      <c r="AJ320" s="63">
        <f t="shared" si="77"/>
        <v>0</v>
      </c>
      <c r="AK320" s="80">
        <f t="shared" si="73"/>
        <v>0</v>
      </c>
      <c r="AL320" s="231">
        <f t="shared" si="62"/>
        <v>0</v>
      </c>
      <c r="AM320" s="81">
        <f t="shared" si="74"/>
        <v>0</v>
      </c>
      <c r="AN320" s="236">
        <f t="shared" si="64"/>
        <v>0</v>
      </c>
      <c r="AO320" s="237">
        <f t="shared" si="65"/>
        <v>0</v>
      </c>
      <c r="AP320" s="295">
        <v>0</v>
      </c>
      <c r="AQ320" s="271">
        <v>0</v>
      </c>
      <c r="AR320" s="296">
        <v>0</v>
      </c>
      <c r="AS320" s="299"/>
      <c r="AT320" s="296">
        <v>0</v>
      </c>
      <c r="AU320" s="299"/>
      <c r="AV320" s="300" t="s">
        <v>184</v>
      </c>
      <c r="AW320" s="299">
        <v>0</v>
      </c>
      <c r="AX320" s="265" t="str">
        <f t="shared" si="71"/>
        <v/>
      </c>
      <c r="AY320" s="265" t="str">
        <f t="shared" si="61"/>
        <v/>
      </c>
      <c r="AZ320" s="268" t="str">
        <f t="shared" si="72"/>
        <v/>
      </c>
    </row>
    <row r="321" spans="1:52" ht="13">
      <c r="A321" s="282">
        <v>219</v>
      </c>
      <c r="B321" s="283"/>
      <c r="C321" s="280"/>
      <c r="D321" s="283"/>
      <c r="E321" s="280"/>
      <c r="F321" s="282"/>
      <c r="G321" s="282"/>
      <c r="H321" s="284"/>
      <c r="I321" s="280"/>
      <c r="J321" s="284"/>
      <c r="L321" s="44">
        <f t="shared" si="66"/>
        <v>0</v>
      </c>
      <c r="M321" s="14"/>
      <c r="N321" s="14">
        <f t="shared" si="67"/>
        <v>0</v>
      </c>
      <c r="O321" s="32"/>
      <c r="P321" s="12">
        <f t="shared" si="68"/>
        <v>0</v>
      </c>
      <c r="Q321" s="12">
        <f t="shared" si="69"/>
        <v>0</v>
      </c>
      <c r="R321" s="29"/>
      <c r="S321" s="41">
        <f t="shared" si="63"/>
        <v>0</v>
      </c>
      <c r="U321" s="276" t="s">
        <v>49</v>
      </c>
      <c r="V321" s="280"/>
      <c r="W321" s="276" t="s">
        <v>50</v>
      </c>
      <c r="Y321" s="90"/>
      <c r="Z321" s="90"/>
      <c r="AA321" s="276">
        <v>0</v>
      </c>
      <c r="AB321" s="259" t="str">
        <f t="shared" si="78"/>
        <v/>
      </c>
      <c r="AC321" s="29"/>
      <c r="AD321" s="61">
        <f t="shared" si="70"/>
        <v>219</v>
      </c>
      <c r="AE321" s="290"/>
      <c r="AF321" s="291"/>
      <c r="AG321" s="290"/>
      <c r="AH321" s="6">
        <f t="shared" si="75"/>
        <v>0</v>
      </c>
      <c r="AI321" s="63">
        <f t="shared" si="76"/>
        <v>1</v>
      </c>
      <c r="AJ321" s="63">
        <f t="shared" si="77"/>
        <v>0</v>
      </c>
      <c r="AK321" s="80">
        <f t="shared" si="73"/>
        <v>0</v>
      </c>
      <c r="AL321" s="231">
        <f t="shared" si="62"/>
        <v>0</v>
      </c>
      <c r="AM321" s="81">
        <f t="shared" si="74"/>
        <v>0</v>
      </c>
      <c r="AN321" s="236">
        <f t="shared" si="64"/>
        <v>0</v>
      </c>
      <c r="AO321" s="237">
        <f t="shared" si="65"/>
        <v>0</v>
      </c>
      <c r="AP321" s="295">
        <v>0</v>
      </c>
      <c r="AQ321" s="271">
        <v>0</v>
      </c>
      <c r="AR321" s="296">
        <v>0</v>
      </c>
      <c r="AS321" s="299"/>
      <c r="AT321" s="296">
        <v>0</v>
      </c>
      <c r="AU321" s="299"/>
      <c r="AV321" s="300" t="s">
        <v>184</v>
      </c>
      <c r="AW321" s="299">
        <v>0</v>
      </c>
      <c r="AX321" s="265" t="str">
        <f t="shared" si="71"/>
        <v/>
      </c>
      <c r="AY321" s="265" t="str">
        <f t="shared" ref="AY321:AY340" si="79">IF(J321&lt;&gt;"",(IF(AND(F321="",G321="",H321=""),"Bitte in Spalte F oder G oder H eine Eintragung machen","")),"")</f>
        <v/>
      </c>
      <c r="AZ321" s="268" t="str">
        <f t="shared" si="72"/>
        <v/>
      </c>
    </row>
    <row r="322" spans="1:52" ht="13">
      <c r="A322" s="282">
        <v>220</v>
      </c>
      <c r="B322" s="283"/>
      <c r="C322" s="280"/>
      <c r="D322" s="283"/>
      <c r="E322" s="280"/>
      <c r="F322" s="282"/>
      <c r="G322" s="282"/>
      <c r="H322" s="284"/>
      <c r="I322" s="280"/>
      <c r="J322" s="284"/>
      <c r="L322" s="44">
        <f t="shared" si="66"/>
        <v>0</v>
      </c>
      <c r="M322" s="14"/>
      <c r="N322" s="14">
        <f t="shared" si="67"/>
        <v>0</v>
      </c>
      <c r="O322" s="32"/>
      <c r="P322" s="12">
        <f t="shared" si="68"/>
        <v>0</v>
      </c>
      <c r="Q322" s="12">
        <f t="shared" si="69"/>
        <v>0</v>
      </c>
      <c r="R322" s="29"/>
      <c r="S322" s="41">
        <f t="shared" si="63"/>
        <v>0</v>
      </c>
      <c r="U322" s="276" t="s">
        <v>49</v>
      </c>
      <c r="V322" s="280"/>
      <c r="W322" s="276" t="s">
        <v>50</v>
      </c>
      <c r="Y322" s="90"/>
      <c r="Z322" s="90"/>
      <c r="AA322" s="276">
        <v>0</v>
      </c>
      <c r="AB322" s="259" t="str">
        <f t="shared" si="78"/>
        <v/>
      </c>
      <c r="AC322" s="29"/>
      <c r="AD322" s="61">
        <f t="shared" si="70"/>
        <v>220</v>
      </c>
      <c r="AE322" s="290"/>
      <c r="AF322" s="291"/>
      <c r="AG322" s="290"/>
      <c r="AH322" s="6">
        <f t="shared" si="75"/>
        <v>0</v>
      </c>
      <c r="AI322" s="63">
        <f t="shared" si="76"/>
        <v>1</v>
      </c>
      <c r="AJ322" s="63">
        <f t="shared" si="77"/>
        <v>0</v>
      </c>
      <c r="AK322" s="80">
        <f t="shared" si="73"/>
        <v>0</v>
      </c>
      <c r="AL322" s="231">
        <f t="shared" ref="AL322:AL340" si="80">(AH322-AM322)-IF(AH322=1,1,0)+IF((AND(AI322=1,AJ322=1)),1,0)</f>
        <v>0</v>
      </c>
      <c r="AM322" s="81">
        <f t="shared" si="74"/>
        <v>0</v>
      </c>
      <c r="AN322" s="236">
        <f t="shared" si="64"/>
        <v>0</v>
      </c>
      <c r="AO322" s="237">
        <f t="shared" si="65"/>
        <v>0</v>
      </c>
      <c r="AP322" s="295">
        <v>0</v>
      </c>
      <c r="AQ322" s="271">
        <v>0</v>
      </c>
      <c r="AR322" s="296">
        <v>0</v>
      </c>
      <c r="AS322" s="299"/>
      <c r="AT322" s="296">
        <v>0</v>
      </c>
      <c r="AU322" s="299"/>
      <c r="AV322" s="300" t="s">
        <v>184</v>
      </c>
      <c r="AW322" s="299">
        <v>0</v>
      </c>
      <c r="AX322" s="265" t="str">
        <f t="shared" si="71"/>
        <v/>
      </c>
      <c r="AY322" s="265" t="str">
        <f t="shared" si="79"/>
        <v/>
      </c>
      <c r="AZ322" s="268" t="str">
        <f t="shared" si="72"/>
        <v/>
      </c>
    </row>
    <row r="323" spans="1:52" ht="13">
      <c r="A323" s="282">
        <v>221</v>
      </c>
      <c r="B323" s="283"/>
      <c r="C323" s="280"/>
      <c r="D323" s="283"/>
      <c r="E323" s="280"/>
      <c r="F323" s="282"/>
      <c r="G323" s="282"/>
      <c r="H323" s="284"/>
      <c r="I323" s="280"/>
      <c r="J323" s="284"/>
      <c r="L323" s="44">
        <f t="shared" si="66"/>
        <v>0</v>
      </c>
      <c r="M323" s="14"/>
      <c r="N323" s="14">
        <f t="shared" si="67"/>
        <v>0</v>
      </c>
      <c r="O323" s="32"/>
      <c r="P323" s="12">
        <f t="shared" si="68"/>
        <v>0</v>
      </c>
      <c r="Q323" s="12">
        <f t="shared" si="69"/>
        <v>0</v>
      </c>
      <c r="R323" s="29"/>
      <c r="S323" s="41">
        <f t="shared" si="63"/>
        <v>0</v>
      </c>
      <c r="U323" s="276" t="s">
        <v>49</v>
      </c>
      <c r="V323" s="280"/>
      <c r="W323" s="276" t="s">
        <v>50</v>
      </c>
      <c r="Y323" s="90"/>
      <c r="Z323" s="90"/>
      <c r="AA323" s="276">
        <v>0</v>
      </c>
      <c r="AB323" s="259" t="str">
        <f t="shared" si="78"/>
        <v/>
      </c>
      <c r="AC323" s="29"/>
      <c r="AD323" s="61">
        <f t="shared" si="70"/>
        <v>221</v>
      </c>
      <c r="AE323" s="290"/>
      <c r="AF323" s="291"/>
      <c r="AG323" s="290"/>
      <c r="AH323" s="6">
        <f t="shared" si="75"/>
        <v>0</v>
      </c>
      <c r="AI323" s="63">
        <f t="shared" si="76"/>
        <v>1</v>
      </c>
      <c r="AJ323" s="63">
        <f t="shared" si="77"/>
        <v>0</v>
      </c>
      <c r="AK323" s="80">
        <f t="shared" si="73"/>
        <v>0</v>
      </c>
      <c r="AL323" s="231">
        <f t="shared" si="80"/>
        <v>0</v>
      </c>
      <c r="AM323" s="81">
        <f t="shared" si="74"/>
        <v>0</v>
      </c>
      <c r="AN323" s="236">
        <f t="shared" si="64"/>
        <v>0</v>
      </c>
      <c r="AO323" s="237">
        <f t="shared" si="65"/>
        <v>0</v>
      </c>
      <c r="AP323" s="295">
        <v>0</v>
      </c>
      <c r="AQ323" s="271">
        <v>0</v>
      </c>
      <c r="AR323" s="296">
        <v>0</v>
      </c>
      <c r="AS323" s="299"/>
      <c r="AT323" s="296">
        <v>0</v>
      </c>
      <c r="AU323" s="299"/>
      <c r="AV323" s="300" t="s">
        <v>184</v>
      </c>
      <c r="AW323" s="299">
        <v>0</v>
      </c>
      <c r="AX323" s="265" t="str">
        <f t="shared" si="71"/>
        <v/>
      </c>
      <c r="AY323" s="265" t="str">
        <f t="shared" si="79"/>
        <v/>
      </c>
      <c r="AZ323" s="268" t="str">
        <f t="shared" si="72"/>
        <v/>
      </c>
    </row>
    <row r="324" spans="1:52" ht="13">
      <c r="A324" s="282">
        <v>222</v>
      </c>
      <c r="B324" s="283"/>
      <c r="C324" s="280"/>
      <c r="D324" s="283"/>
      <c r="E324" s="280"/>
      <c r="F324" s="282"/>
      <c r="G324" s="282"/>
      <c r="H324" s="284"/>
      <c r="I324" s="280"/>
      <c r="J324" s="284"/>
      <c r="L324" s="44">
        <f t="shared" si="66"/>
        <v>0</v>
      </c>
      <c r="M324" s="14"/>
      <c r="N324" s="14">
        <f t="shared" si="67"/>
        <v>0</v>
      </c>
      <c r="O324" s="32"/>
      <c r="P324" s="12">
        <f t="shared" si="68"/>
        <v>0</v>
      </c>
      <c r="Q324" s="12">
        <f t="shared" si="69"/>
        <v>0</v>
      </c>
      <c r="R324" s="29"/>
      <c r="S324" s="41">
        <f t="shared" si="63"/>
        <v>0</v>
      </c>
      <c r="U324" s="276" t="s">
        <v>49</v>
      </c>
      <c r="V324" s="280"/>
      <c r="W324" s="276" t="s">
        <v>50</v>
      </c>
      <c r="Y324" s="90"/>
      <c r="Z324" s="90"/>
      <c r="AA324" s="276">
        <v>0</v>
      </c>
      <c r="AB324" s="259" t="str">
        <f t="shared" si="78"/>
        <v/>
      </c>
      <c r="AC324" s="29"/>
      <c r="AD324" s="61">
        <f t="shared" si="70"/>
        <v>222</v>
      </c>
      <c r="AE324" s="290"/>
      <c r="AF324" s="291"/>
      <c r="AG324" s="290"/>
      <c r="AH324" s="6">
        <f t="shared" si="75"/>
        <v>0</v>
      </c>
      <c r="AI324" s="63">
        <f t="shared" si="76"/>
        <v>1</v>
      </c>
      <c r="AJ324" s="63">
        <f t="shared" si="77"/>
        <v>0</v>
      </c>
      <c r="AK324" s="80">
        <f t="shared" si="73"/>
        <v>0</v>
      </c>
      <c r="AL324" s="231">
        <f t="shared" si="80"/>
        <v>0</v>
      </c>
      <c r="AM324" s="81">
        <f t="shared" si="74"/>
        <v>0</v>
      </c>
      <c r="AN324" s="236">
        <f t="shared" si="64"/>
        <v>0</v>
      </c>
      <c r="AO324" s="237">
        <f t="shared" si="65"/>
        <v>0</v>
      </c>
      <c r="AP324" s="295">
        <v>0</v>
      </c>
      <c r="AQ324" s="271">
        <v>0</v>
      </c>
      <c r="AR324" s="296">
        <v>0</v>
      </c>
      <c r="AS324" s="299"/>
      <c r="AT324" s="296">
        <v>0</v>
      </c>
      <c r="AU324" s="299"/>
      <c r="AV324" s="300" t="s">
        <v>184</v>
      </c>
      <c r="AW324" s="299">
        <v>0</v>
      </c>
      <c r="AX324" s="265" t="str">
        <f t="shared" si="71"/>
        <v/>
      </c>
      <c r="AY324" s="265" t="str">
        <f t="shared" si="79"/>
        <v/>
      </c>
      <c r="AZ324" s="268" t="str">
        <f t="shared" si="72"/>
        <v/>
      </c>
    </row>
    <row r="325" spans="1:52" ht="13">
      <c r="A325" s="282">
        <v>223</v>
      </c>
      <c r="B325" s="283"/>
      <c r="C325" s="280"/>
      <c r="D325" s="283"/>
      <c r="E325" s="280"/>
      <c r="F325" s="282"/>
      <c r="G325" s="282"/>
      <c r="H325" s="284"/>
      <c r="I325" s="280"/>
      <c r="J325" s="284"/>
      <c r="L325" s="44">
        <f t="shared" si="66"/>
        <v>0</v>
      </c>
      <c r="M325" s="14"/>
      <c r="N325" s="14">
        <f t="shared" si="67"/>
        <v>0</v>
      </c>
      <c r="O325" s="32"/>
      <c r="P325" s="12">
        <f t="shared" si="68"/>
        <v>0</v>
      </c>
      <c r="Q325" s="12">
        <f t="shared" si="69"/>
        <v>0</v>
      </c>
      <c r="R325" s="29"/>
      <c r="S325" s="41">
        <f t="shared" si="63"/>
        <v>0</v>
      </c>
      <c r="U325" s="276" t="s">
        <v>49</v>
      </c>
      <c r="V325" s="280"/>
      <c r="W325" s="276" t="s">
        <v>50</v>
      </c>
      <c r="Y325" s="90"/>
      <c r="Z325" s="90"/>
      <c r="AA325" s="276">
        <v>0</v>
      </c>
      <c r="AB325" s="259" t="str">
        <f t="shared" si="78"/>
        <v/>
      </c>
      <c r="AC325" s="29"/>
      <c r="AD325" s="61">
        <f t="shared" si="70"/>
        <v>223</v>
      </c>
      <c r="AE325" s="290"/>
      <c r="AF325" s="291"/>
      <c r="AG325" s="290"/>
      <c r="AH325" s="6">
        <f t="shared" si="75"/>
        <v>0</v>
      </c>
      <c r="AI325" s="63">
        <f t="shared" si="76"/>
        <v>1</v>
      </c>
      <c r="AJ325" s="63">
        <f t="shared" si="77"/>
        <v>0</v>
      </c>
      <c r="AK325" s="80">
        <f t="shared" si="73"/>
        <v>0</v>
      </c>
      <c r="AL325" s="231">
        <f t="shared" si="80"/>
        <v>0</v>
      </c>
      <c r="AM325" s="81">
        <f t="shared" si="74"/>
        <v>0</v>
      </c>
      <c r="AN325" s="236">
        <f t="shared" si="64"/>
        <v>0</v>
      </c>
      <c r="AO325" s="237">
        <f t="shared" si="65"/>
        <v>0</v>
      </c>
      <c r="AP325" s="295">
        <v>0</v>
      </c>
      <c r="AQ325" s="271">
        <v>0</v>
      </c>
      <c r="AR325" s="296">
        <v>0</v>
      </c>
      <c r="AS325" s="299"/>
      <c r="AT325" s="296">
        <v>0</v>
      </c>
      <c r="AU325" s="299"/>
      <c r="AV325" s="300" t="s">
        <v>184</v>
      </c>
      <c r="AW325" s="299">
        <v>0</v>
      </c>
      <c r="AX325" s="265" t="str">
        <f t="shared" si="71"/>
        <v/>
      </c>
      <c r="AY325" s="265" t="str">
        <f t="shared" si="79"/>
        <v/>
      </c>
      <c r="AZ325" s="268" t="str">
        <f t="shared" si="72"/>
        <v/>
      </c>
    </row>
    <row r="326" spans="1:52" ht="13">
      <c r="A326" s="282">
        <v>224</v>
      </c>
      <c r="B326" s="283"/>
      <c r="C326" s="280"/>
      <c r="D326" s="283"/>
      <c r="E326" s="280"/>
      <c r="F326" s="282"/>
      <c r="G326" s="282"/>
      <c r="H326" s="284"/>
      <c r="I326" s="280"/>
      <c r="J326" s="284"/>
      <c r="L326" s="44">
        <f t="shared" si="66"/>
        <v>0</v>
      </c>
      <c r="M326" s="14"/>
      <c r="N326" s="14">
        <f t="shared" si="67"/>
        <v>0</v>
      </c>
      <c r="O326" s="32"/>
      <c r="P326" s="12">
        <f t="shared" si="68"/>
        <v>0</v>
      </c>
      <c r="Q326" s="12">
        <f t="shared" si="69"/>
        <v>0</v>
      </c>
      <c r="R326" s="29"/>
      <c r="S326" s="41">
        <f t="shared" si="63"/>
        <v>0</v>
      </c>
      <c r="U326" s="276" t="s">
        <v>49</v>
      </c>
      <c r="V326" s="280"/>
      <c r="W326" s="276" t="s">
        <v>50</v>
      </c>
      <c r="Y326" s="90"/>
      <c r="Z326" s="90"/>
      <c r="AA326" s="276">
        <v>0</v>
      </c>
      <c r="AB326" s="259" t="str">
        <f t="shared" si="78"/>
        <v/>
      </c>
      <c r="AC326" s="29"/>
      <c r="AD326" s="61">
        <f t="shared" si="70"/>
        <v>224</v>
      </c>
      <c r="AE326" s="290"/>
      <c r="AF326" s="291"/>
      <c r="AG326" s="290"/>
      <c r="AH326" s="6">
        <f t="shared" si="75"/>
        <v>0</v>
      </c>
      <c r="AI326" s="63">
        <f t="shared" si="76"/>
        <v>1</v>
      </c>
      <c r="AJ326" s="63">
        <f t="shared" si="77"/>
        <v>0</v>
      </c>
      <c r="AK326" s="80">
        <f t="shared" si="73"/>
        <v>0</v>
      </c>
      <c r="AL326" s="231">
        <f t="shared" si="80"/>
        <v>0</v>
      </c>
      <c r="AM326" s="81">
        <f t="shared" si="74"/>
        <v>0</v>
      </c>
      <c r="AN326" s="236">
        <f t="shared" si="64"/>
        <v>0</v>
      </c>
      <c r="AO326" s="237">
        <f t="shared" si="65"/>
        <v>0</v>
      </c>
      <c r="AP326" s="295">
        <v>0</v>
      </c>
      <c r="AQ326" s="271">
        <v>0</v>
      </c>
      <c r="AR326" s="296">
        <v>0</v>
      </c>
      <c r="AS326" s="299"/>
      <c r="AT326" s="296">
        <v>0</v>
      </c>
      <c r="AU326" s="299"/>
      <c r="AV326" s="300" t="s">
        <v>184</v>
      </c>
      <c r="AW326" s="299">
        <v>0</v>
      </c>
      <c r="AX326" s="265" t="str">
        <f t="shared" si="71"/>
        <v/>
      </c>
      <c r="AY326" s="265" t="str">
        <f t="shared" si="79"/>
        <v/>
      </c>
      <c r="AZ326" s="268" t="str">
        <f t="shared" si="72"/>
        <v/>
      </c>
    </row>
    <row r="327" spans="1:52" ht="13">
      <c r="A327" s="282">
        <v>225</v>
      </c>
      <c r="B327" s="283"/>
      <c r="C327" s="280"/>
      <c r="D327" s="283"/>
      <c r="E327" s="280"/>
      <c r="F327" s="282"/>
      <c r="G327" s="282"/>
      <c r="H327" s="284"/>
      <c r="I327" s="280"/>
      <c r="J327" s="284"/>
      <c r="L327" s="44">
        <f t="shared" si="66"/>
        <v>0</v>
      </c>
      <c r="M327" s="14"/>
      <c r="N327" s="14">
        <f t="shared" si="67"/>
        <v>0</v>
      </c>
      <c r="O327" s="32"/>
      <c r="P327" s="12">
        <f t="shared" si="68"/>
        <v>0</v>
      </c>
      <c r="Q327" s="12">
        <f t="shared" si="69"/>
        <v>0</v>
      </c>
      <c r="R327" s="29"/>
      <c r="S327" s="41">
        <f t="shared" si="63"/>
        <v>0</v>
      </c>
      <c r="U327" s="276" t="s">
        <v>49</v>
      </c>
      <c r="V327" s="280"/>
      <c r="W327" s="276" t="s">
        <v>50</v>
      </c>
      <c r="Y327" s="90"/>
      <c r="Z327" s="90"/>
      <c r="AA327" s="276">
        <v>0</v>
      </c>
      <c r="AB327" s="259" t="str">
        <f t="shared" si="78"/>
        <v/>
      </c>
      <c r="AC327" s="29"/>
      <c r="AD327" s="61">
        <f t="shared" si="70"/>
        <v>225</v>
      </c>
      <c r="AE327" s="290"/>
      <c r="AF327" s="291"/>
      <c r="AG327" s="290"/>
      <c r="AH327" s="6">
        <f t="shared" si="75"/>
        <v>0</v>
      </c>
      <c r="AI327" s="63">
        <f t="shared" si="76"/>
        <v>1</v>
      </c>
      <c r="AJ327" s="63">
        <f t="shared" si="77"/>
        <v>0</v>
      </c>
      <c r="AK327" s="80">
        <f t="shared" si="73"/>
        <v>0</v>
      </c>
      <c r="AL327" s="231">
        <f t="shared" si="80"/>
        <v>0</v>
      </c>
      <c r="AM327" s="81">
        <f t="shared" si="74"/>
        <v>0</v>
      </c>
      <c r="AN327" s="236">
        <f t="shared" si="64"/>
        <v>0</v>
      </c>
      <c r="AO327" s="237">
        <f t="shared" si="65"/>
        <v>0</v>
      </c>
      <c r="AP327" s="295">
        <v>0</v>
      </c>
      <c r="AQ327" s="271">
        <v>0</v>
      </c>
      <c r="AR327" s="296">
        <v>0</v>
      </c>
      <c r="AS327" s="299"/>
      <c r="AT327" s="296">
        <v>0</v>
      </c>
      <c r="AU327" s="299"/>
      <c r="AV327" s="300" t="s">
        <v>184</v>
      </c>
      <c r="AW327" s="299">
        <v>0</v>
      </c>
      <c r="AX327" s="265" t="str">
        <f t="shared" si="71"/>
        <v/>
      </c>
      <c r="AY327" s="265" t="str">
        <f t="shared" si="79"/>
        <v/>
      </c>
      <c r="AZ327" s="268" t="str">
        <f t="shared" si="72"/>
        <v/>
      </c>
    </row>
    <row r="328" spans="1:52" ht="13">
      <c r="A328" s="282">
        <v>226</v>
      </c>
      <c r="B328" s="283"/>
      <c r="C328" s="280"/>
      <c r="D328" s="283"/>
      <c r="E328" s="280"/>
      <c r="F328" s="282"/>
      <c r="G328" s="282"/>
      <c r="H328" s="284"/>
      <c r="I328" s="280"/>
      <c r="J328" s="284"/>
      <c r="L328" s="44">
        <f t="shared" si="66"/>
        <v>0</v>
      </c>
      <c r="M328" s="14"/>
      <c r="N328" s="14">
        <f t="shared" si="67"/>
        <v>0</v>
      </c>
      <c r="O328" s="32"/>
      <c r="P328" s="12">
        <f t="shared" si="68"/>
        <v>0</v>
      </c>
      <c r="Q328" s="12">
        <f t="shared" si="69"/>
        <v>0</v>
      </c>
      <c r="R328" s="29"/>
      <c r="S328" s="41">
        <f t="shared" si="63"/>
        <v>0</v>
      </c>
      <c r="U328" s="276" t="s">
        <v>49</v>
      </c>
      <c r="V328" s="280"/>
      <c r="W328" s="276" t="s">
        <v>50</v>
      </c>
      <c r="Y328" s="90"/>
      <c r="Z328" s="90"/>
      <c r="AA328" s="276">
        <v>0</v>
      </c>
      <c r="AB328" s="259" t="str">
        <f t="shared" si="78"/>
        <v/>
      </c>
      <c r="AC328" s="29"/>
      <c r="AD328" s="61">
        <f t="shared" si="70"/>
        <v>226</v>
      </c>
      <c r="AE328" s="290"/>
      <c r="AF328" s="291"/>
      <c r="AG328" s="290"/>
      <c r="AH328" s="6">
        <f t="shared" si="75"/>
        <v>0</v>
      </c>
      <c r="AI328" s="63">
        <f t="shared" si="76"/>
        <v>1</v>
      </c>
      <c r="AJ328" s="63">
        <f t="shared" si="77"/>
        <v>0</v>
      </c>
      <c r="AK328" s="80">
        <f t="shared" si="73"/>
        <v>0</v>
      </c>
      <c r="AL328" s="231">
        <f t="shared" si="80"/>
        <v>0</v>
      </c>
      <c r="AM328" s="81">
        <f t="shared" si="74"/>
        <v>0</v>
      </c>
      <c r="AN328" s="236">
        <f t="shared" si="64"/>
        <v>0</v>
      </c>
      <c r="AO328" s="237">
        <f t="shared" si="65"/>
        <v>0</v>
      </c>
      <c r="AP328" s="295">
        <v>0</v>
      </c>
      <c r="AQ328" s="271">
        <v>0</v>
      </c>
      <c r="AR328" s="296">
        <v>0</v>
      </c>
      <c r="AS328" s="299"/>
      <c r="AT328" s="296">
        <v>0</v>
      </c>
      <c r="AU328" s="299"/>
      <c r="AV328" s="300" t="s">
        <v>184</v>
      </c>
      <c r="AW328" s="299">
        <v>0</v>
      </c>
      <c r="AX328" s="265" t="str">
        <f t="shared" si="71"/>
        <v/>
      </c>
      <c r="AY328" s="265" t="str">
        <f t="shared" si="79"/>
        <v/>
      </c>
      <c r="AZ328" s="268" t="str">
        <f t="shared" si="72"/>
        <v/>
      </c>
    </row>
    <row r="329" spans="1:52" ht="13">
      <c r="A329" s="282">
        <v>227</v>
      </c>
      <c r="B329" s="283"/>
      <c r="C329" s="280"/>
      <c r="D329" s="283"/>
      <c r="E329" s="280"/>
      <c r="F329" s="282"/>
      <c r="G329" s="282"/>
      <c r="H329" s="284"/>
      <c r="I329" s="280"/>
      <c r="J329" s="284"/>
      <c r="L329" s="44">
        <f t="shared" si="66"/>
        <v>0</v>
      </c>
      <c r="M329" s="14"/>
      <c r="N329" s="14">
        <f t="shared" si="67"/>
        <v>0</v>
      </c>
      <c r="O329" s="32"/>
      <c r="P329" s="12">
        <f t="shared" si="68"/>
        <v>0</v>
      </c>
      <c r="Q329" s="12">
        <f t="shared" si="69"/>
        <v>0</v>
      </c>
      <c r="R329" s="29"/>
      <c r="S329" s="41">
        <f t="shared" si="63"/>
        <v>0</v>
      </c>
      <c r="U329" s="276" t="s">
        <v>49</v>
      </c>
      <c r="V329" s="280"/>
      <c r="W329" s="276" t="s">
        <v>50</v>
      </c>
      <c r="Y329" s="90"/>
      <c r="Z329" s="90"/>
      <c r="AA329" s="276">
        <v>0</v>
      </c>
      <c r="AB329" s="259" t="str">
        <f t="shared" si="78"/>
        <v/>
      </c>
      <c r="AC329" s="29"/>
      <c r="AD329" s="61">
        <f t="shared" si="70"/>
        <v>227</v>
      </c>
      <c r="AE329" s="290"/>
      <c r="AF329" s="291"/>
      <c r="AG329" s="290"/>
      <c r="AH329" s="6">
        <f t="shared" si="75"/>
        <v>0</v>
      </c>
      <c r="AI329" s="63">
        <f t="shared" si="76"/>
        <v>1</v>
      </c>
      <c r="AJ329" s="63">
        <f t="shared" si="77"/>
        <v>0</v>
      </c>
      <c r="AK329" s="80">
        <f t="shared" si="73"/>
        <v>0</v>
      </c>
      <c r="AL329" s="231">
        <f t="shared" si="80"/>
        <v>0</v>
      </c>
      <c r="AM329" s="81">
        <f t="shared" si="74"/>
        <v>0</v>
      </c>
      <c r="AN329" s="236">
        <f t="shared" si="64"/>
        <v>0</v>
      </c>
      <c r="AO329" s="237">
        <f t="shared" si="65"/>
        <v>0</v>
      </c>
      <c r="AP329" s="295">
        <v>0</v>
      </c>
      <c r="AQ329" s="271">
        <v>0</v>
      </c>
      <c r="AR329" s="296">
        <v>0</v>
      </c>
      <c r="AS329" s="299"/>
      <c r="AT329" s="296">
        <v>0</v>
      </c>
      <c r="AU329" s="299"/>
      <c r="AV329" s="300" t="s">
        <v>184</v>
      </c>
      <c r="AW329" s="299">
        <v>0</v>
      </c>
      <c r="AX329" s="265" t="str">
        <f t="shared" si="71"/>
        <v/>
      </c>
      <c r="AY329" s="265" t="str">
        <f t="shared" si="79"/>
        <v/>
      </c>
      <c r="AZ329" s="268" t="str">
        <f t="shared" si="72"/>
        <v/>
      </c>
    </row>
    <row r="330" spans="1:52" ht="13">
      <c r="A330" s="282">
        <v>228</v>
      </c>
      <c r="B330" s="283"/>
      <c r="C330" s="280"/>
      <c r="D330" s="283"/>
      <c r="E330" s="280"/>
      <c r="F330" s="282"/>
      <c r="G330" s="282"/>
      <c r="H330" s="284"/>
      <c r="I330" s="280"/>
      <c r="J330" s="284"/>
      <c r="L330" s="44">
        <f t="shared" si="66"/>
        <v>0</v>
      </c>
      <c r="M330" s="14"/>
      <c r="N330" s="14">
        <f t="shared" si="67"/>
        <v>0</v>
      </c>
      <c r="O330" s="32"/>
      <c r="P330" s="12">
        <f t="shared" si="68"/>
        <v>0</v>
      </c>
      <c r="Q330" s="12">
        <f t="shared" si="69"/>
        <v>0</v>
      </c>
      <c r="R330" s="29"/>
      <c r="S330" s="41">
        <f t="shared" si="63"/>
        <v>0</v>
      </c>
      <c r="U330" s="276" t="s">
        <v>49</v>
      </c>
      <c r="V330" s="280"/>
      <c r="W330" s="276" t="s">
        <v>50</v>
      </c>
      <c r="Y330" s="90"/>
      <c r="Z330" s="90"/>
      <c r="AA330" s="276">
        <v>0</v>
      </c>
      <c r="AB330" s="259" t="str">
        <f t="shared" si="78"/>
        <v/>
      </c>
      <c r="AC330" s="29"/>
      <c r="AD330" s="61">
        <f t="shared" si="70"/>
        <v>228</v>
      </c>
      <c r="AE330" s="290"/>
      <c r="AF330" s="291"/>
      <c r="AG330" s="290"/>
      <c r="AH330" s="6">
        <f t="shared" si="75"/>
        <v>0</v>
      </c>
      <c r="AI330" s="63">
        <f t="shared" si="76"/>
        <v>1</v>
      </c>
      <c r="AJ330" s="63">
        <f t="shared" si="77"/>
        <v>0</v>
      </c>
      <c r="AK330" s="80">
        <f t="shared" si="73"/>
        <v>0</v>
      </c>
      <c r="AL330" s="231">
        <f t="shared" si="80"/>
        <v>0</v>
      </c>
      <c r="AM330" s="81">
        <f t="shared" si="74"/>
        <v>0</v>
      </c>
      <c r="AN330" s="236">
        <f t="shared" si="64"/>
        <v>0</v>
      </c>
      <c r="AO330" s="237">
        <f t="shared" si="65"/>
        <v>0</v>
      </c>
      <c r="AP330" s="295">
        <v>0</v>
      </c>
      <c r="AQ330" s="271">
        <v>0</v>
      </c>
      <c r="AR330" s="296">
        <v>0</v>
      </c>
      <c r="AS330" s="299"/>
      <c r="AT330" s="296">
        <v>0</v>
      </c>
      <c r="AU330" s="299"/>
      <c r="AV330" s="300" t="s">
        <v>184</v>
      </c>
      <c r="AW330" s="299">
        <v>0</v>
      </c>
      <c r="AX330" s="265" t="str">
        <f t="shared" si="71"/>
        <v/>
      </c>
      <c r="AY330" s="265" t="str">
        <f t="shared" si="79"/>
        <v/>
      </c>
      <c r="AZ330" s="268" t="str">
        <f t="shared" si="72"/>
        <v/>
      </c>
    </row>
    <row r="331" spans="1:52" ht="13">
      <c r="A331" s="282">
        <v>229</v>
      </c>
      <c r="B331" s="283"/>
      <c r="C331" s="280"/>
      <c r="D331" s="283"/>
      <c r="E331" s="280"/>
      <c r="F331" s="282"/>
      <c r="G331" s="282"/>
      <c r="H331" s="284"/>
      <c r="I331" s="280"/>
      <c r="J331" s="284"/>
      <c r="L331" s="44">
        <f t="shared" si="66"/>
        <v>0</v>
      </c>
      <c r="M331" s="14"/>
      <c r="N331" s="14">
        <f t="shared" si="67"/>
        <v>0</v>
      </c>
      <c r="O331" s="32"/>
      <c r="P331" s="12">
        <f t="shared" si="68"/>
        <v>0</v>
      </c>
      <c r="Q331" s="12">
        <f t="shared" si="69"/>
        <v>0</v>
      </c>
      <c r="R331" s="29"/>
      <c r="S331" s="41">
        <f t="shared" si="63"/>
        <v>0</v>
      </c>
      <c r="U331" s="276" t="s">
        <v>49</v>
      </c>
      <c r="V331" s="280"/>
      <c r="W331" s="276" t="s">
        <v>50</v>
      </c>
      <c r="Y331" s="90"/>
      <c r="Z331" s="90"/>
      <c r="AA331" s="276">
        <v>0</v>
      </c>
      <c r="AB331" s="259" t="str">
        <f t="shared" si="78"/>
        <v/>
      </c>
      <c r="AC331" s="29"/>
      <c r="AD331" s="61">
        <f t="shared" si="70"/>
        <v>229</v>
      </c>
      <c r="AE331" s="290"/>
      <c r="AF331" s="291"/>
      <c r="AG331" s="290"/>
      <c r="AH331" s="6">
        <f t="shared" si="75"/>
        <v>0</v>
      </c>
      <c r="AI331" s="63">
        <f t="shared" si="76"/>
        <v>1</v>
      </c>
      <c r="AJ331" s="63">
        <f t="shared" si="77"/>
        <v>0</v>
      </c>
      <c r="AK331" s="80">
        <f t="shared" si="73"/>
        <v>0</v>
      </c>
      <c r="AL331" s="231">
        <f t="shared" si="80"/>
        <v>0</v>
      </c>
      <c r="AM331" s="81">
        <f t="shared" si="74"/>
        <v>0</v>
      </c>
      <c r="AN331" s="236">
        <f t="shared" si="64"/>
        <v>0</v>
      </c>
      <c r="AO331" s="237">
        <f t="shared" si="65"/>
        <v>0</v>
      </c>
      <c r="AP331" s="295">
        <v>0</v>
      </c>
      <c r="AQ331" s="271">
        <v>0</v>
      </c>
      <c r="AR331" s="296">
        <v>0</v>
      </c>
      <c r="AS331" s="299"/>
      <c r="AT331" s="296">
        <v>0</v>
      </c>
      <c r="AU331" s="299"/>
      <c r="AV331" s="300" t="s">
        <v>184</v>
      </c>
      <c r="AW331" s="299">
        <v>0</v>
      </c>
      <c r="AX331" s="265" t="str">
        <f t="shared" si="71"/>
        <v/>
      </c>
      <c r="AY331" s="265" t="str">
        <f t="shared" si="79"/>
        <v/>
      </c>
      <c r="AZ331" s="268" t="str">
        <f t="shared" si="72"/>
        <v/>
      </c>
    </row>
    <row r="332" spans="1:52" ht="13">
      <c r="A332" s="282">
        <v>230</v>
      </c>
      <c r="B332" s="283"/>
      <c r="C332" s="280"/>
      <c r="D332" s="283"/>
      <c r="E332" s="280"/>
      <c r="F332" s="282"/>
      <c r="G332" s="282"/>
      <c r="H332" s="284"/>
      <c r="I332" s="280"/>
      <c r="J332" s="284"/>
      <c r="L332" s="44">
        <f t="shared" si="66"/>
        <v>0</v>
      </c>
      <c r="M332" s="14"/>
      <c r="N332" s="14">
        <f t="shared" si="67"/>
        <v>0</v>
      </c>
      <c r="O332" s="32"/>
      <c r="P332" s="12">
        <f t="shared" si="68"/>
        <v>0</v>
      </c>
      <c r="Q332" s="12">
        <f t="shared" si="69"/>
        <v>0</v>
      </c>
      <c r="R332" s="29"/>
      <c r="S332" s="41">
        <f t="shared" si="63"/>
        <v>0</v>
      </c>
      <c r="U332" s="276" t="s">
        <v>49</v>
      </c>
      <c r="V332" s="280"/>
      <c r="W332" s="276" t="s">
        <v>50</v>
      </c>
      <c r="Y332" s="90"/>
      <c r="Z332" s="90"/>
      <c r="AA332" s="276">
        <v>0</v>
      </c>
      <c r="AB332" s="259" t="str">
        <f t="shared" si="78"/>
        <v/>
      </c>
      <c r="AC332" s="29"/>
      <c r="AD332" s="61">
        <f t="shared" si="70"/>
        <v>230</v>
      </c>
      <c r="AE332" s="290"/>
      <c r="AF332" s="291"/>
      <c r="AG332" s="290"/>
      <c r="AH332" s="6">
        <f t="shared" si="75"/>
        <v>0</v>
      </c>
      <c r="AI332" s="63">
        <f t="shared" si="76"/>
        <v>1</v>
      </c>
      <c r="AJ332" s="63">
        <f t="shared" si="77"/>
        <v>0</v>
      </c>
      <c r="AK332" s="80">
        <f t="shared" si="73"/>
        <v>0</v>
      </c>
      <c r="AL332" s="231">
        <f t="shared" si="80"/>
        <v>0</v>
      </c>
      <c r="AM332" s="81">
        <f t="shared" si="74"/>
        <v>0</v>
      </c>
      <c r="AN332" s="236">
        <f t="shared" si="64"/>
        <v>0</v>
      </c>
      <c r="AO332" s="237">
        <f t="shared" si="65"/>
        <v>0</v>
      </c>
      <c r="AP332" s="295">
        <v>0</v>
      </c>
      <c r="AQ332" s="271">
        <v>0</v>
      </c>
      <c r="AR332" s="296">
        <v>0</v>
      </c>
      <c r="AS332" s="299"/>
      <c r="AT332" s="296">
        <v>0</v>
      </c>
      <c r="AU332" s="299"/>
      <c r="AV332" s="300" t="s">
        <v>184</v>
      </c>
      <c r="AW332" s="299">
        <v>0</v>
      </c>
      <c r="AX332" s="265" t="str">
        <f t="shared" si="71"/>
        <v/>
      </c>
      <c r="AY332" s="265" t="str">
        <f t="shared" si="79"/>
        <v/>
      </c>
      <c r="AZ332" s="268" t="str">
        <f t="shared" si="72"/>
        <v/>
      </c>
    </row>
    <row r="333" spans="1:52" ht="13">
      <c r="A333" s="282">
        <v>231</v>
      </c>
      <c r="B333" s="283"/>
      <c r="C333" s="280"/>
      <c r="D333" s="283"/>
      <c r="E333" s="280"/>
      <c r="F333" s="282"/>
      <c r="G333" s="282"/>
      <c r="H333" s="284"/>
      <c r="I333" s="280"/>
      <c r="J333" s="284"/>
      <c r="L333" s="44">
        <f t="shared" si="66"/>
        <v>0</v>
      </c>
      <c r="M333" s="14"/>
      <c r="N333" s="14">
        <f t="shared" si="67"/>
        <v>0</v>
      </c>
      <c r="O333" s="32"/>
      <c r="P333" s="12">
        <f t="shared" si="68"/>
        <v>0</v>
      </c>
      <c r="Q333" s="12">
        <f t="shared" si="69"/>
        <v>0</v>
      </c>
      <c r="R333" s="29"/>
      <c r="S333" s="41">
        <f t="shared" si="63"/>
        <v>0</v>
      </c>
      <c r="U333" s="276" t="s">
        <v>49</v>
      </c>
      <c r="V333" s="280"/>
      <c r="W333" s="276" t="s">
        <v>50</v>
      </c>
      <c r="Y333" s="90"/>
      <c r="Z333" s="90"/>
      <c r="AA333" s="276">
        <v>0</v>
      </c>
      <c r="AB333" s="259" t="str">
        <f t="shared" si="78"/>
        <v/>
      </c>
      <c r="AC333" s="29"/>
      <c r="AD333" s="61">
        <f t="shared" si="70"/>
        <v>231</v>
      </c>
      <c r="AE333" s="290"/>
      <c r="AF333" s="291"/>
      <c r="AG333" s="290"/>
      <c r="AH333" s="6">
        <f t="shared" si="75"/>
        <v>0</v>
      </c>
      <c r="AI333" s="63">
        <f t="shared" si="76"/>
        <v>1</v>
      </c>
      <c r="AJ333" s="63">
        <f t="shared" si="77"/>
        <v>0</v>
      </c>
      <c r="AK333" s="80">
        <f t="shared" si="73"/>
        <v>0</v>
      </c>
      <c r="AL333" s="231">
        <f t="shared" si="80"/>
        <v>0</v>
      </c>
      <c r="AM333" s="81">
        <f t="shared" si="74"/>
        <v>0</v>
      </c>
      <c r="AN333" s="236">
        <f t="shared" si="64"/>
        <v>0</v>
      </c>
      <c r="AO333" s="237">
        <f t="shared" si="65"/>
        <v>0</v>
      </c>
      <c r="AP333" s="295">
        <v>0</v>
      </c>
      <c r="AQ333" s="271">
        <v>0</v>
      </c>
      <c r="AR333" s="296">
        <v>0</v>
      </c>
      <c r="AS333" s="299"/>
      <c r="AT333" s="296">
        <v>0</v>
      </c>
      <c r="AU333" s="299"/>
      <c r="AV333" s="300" t="s">
        <v>184</v>
      </c>
      <c r="AW333" s="299">
        <v>0</v>
      </c>
      <c r="AX333" s="265" t="str">
        <f t="shared" si="71"/>
        <v/>
      </c>
      <c r="AY333" s="265" t="str">
        <f t="shared" si="79"/>
        <v/>
      </c>
      <c r="AZ333" s="268" t="str">
        <f t="shared" si="72"/>
        <v/>
      </c>
    </row>
    <row r="334" spans="1:52" ht="13">
      <c r="A334" s="282">
        <v>232</v>
      </c>
      <c r="B334" s="283"/>
      <c r="C334" s="280"/>
      <c r="D334" s="283"/>
      <c r="E334" s="280"/>
      <c r="F334" s="282"/>
      <c r="G334" s="282"/>
      <c r="H334" s="284"/>
      <c r="I334" s="280"/>
      <c r="J334" s="284"/>
      <c r="L334" s="44">
        <f t="shared" si="66"/>
        <v>0</v>
      </c>
      <c r="M334" s="14"/>
      <c r="N334" s="14">
        <f t="shared" si="67"/>
        <v>0</v>
      </c>
      <c r="O334" s="32"/>
      <c r="P334" s="12">
        <f t="shared" si="68"/>
        <v>0</v>
      </c>
      <c r="Q334" s="12">
        <f t="shared" si="69"/>
        <v>0</v>
      </c>
      <c r="R334" s="29"/>
      <c r="S334" s="41">
        <f t="shared" si="63"/>
        <v>0</v>
      </c>
      <c r="U334" s="276" t="s">
        <v>49</v>
      </c>
      <c r="V334" s="280"/>
      <c r="W334" s="276" t="s">
        <v>50</v>
      </c>
      <c r="Y334" s="90"/>
      <c r="Z334" s="90"/>
      <c r="AA334" s="276">
        <v>0</v>
      </c>
      <c r="AB334" s="259" t="str">
        <f t="shared" si="78"/>
        <v/>
      </c>
      <c r="AC334" s="29"/>
      <c r="AD334" s="61">
        <f t="shared" si="70"/>
        <v>232</v>
      </c>
      <c r="AE334" s="290"/>
      <c r="AF334" s="291"/>
      <c r="AG334" s="290"/>
      <c r="AH334" s="6">
        <f t="shared" si="75"/>
        <v>0</v>
      </c>
      <c r="AI334" s="63">
        <f t="shared" si="76"/>
        <v>1</v>
      </c>
      <c r="AJ334" s="63">
        <f t="shared" si="77"/>
        <v>0</v>
      </c>
      <c r="AK334" s="80">
        <f t="shared" si="73"/>
        <v>0</v>
      </c>
      <c r="AL334" s="231">
        <f t="shared" si="80"/>
        <v>0</v>
      </c>
      <c r="AM334" s="81">
        <f t="shared" si="74"/>
        <v>0</v>
      </c>
      <c r="AN334" s="236">
        <f t="shared" si="64"/>
        <v>0</v>
      </c>
      <c r="AO334" s="237">
        <f t="shared" si="65"/>
        <v>0</v>
      </c>
      <c r="AP334" s="295">
        <v>0</v>
      </c>
      <c r="AQ334" s="271">
        <v>0</v>
      </c>
      <c r="AR334" s="296">
        <v>0</v>
      </c>
      <c r="AS334" s="299"/>
      <c r="AT334" s="296">
        <v>0</v>
      </c>
      <c r="AU334" s="299"/>
      <c r="AV334" s="300" t="s">
        <v>184</v>
      </c>
      <c r="AW334" s="299">
        <v>0</v>
      </c>
      <c r="AX334" s="265" t="str">
        <f t="shared" si="71"/>
        <v/>
      </c>
      <c r="AY334" s="265" t="str">
        <f t="shared" si="79"/>
        <v/>
      </c>
      <c r="AZ334" s="268" t="str">
        <f t="shared" si="72"/>
        <v/>
      </c>
    </row>
    <row r="335" spans="1:52" ht="13">
      <c r="A335" s="282">
        <v>233</v>
      </c>
      <c r="B335" s="283"/>
      <c r="C335" s="280"/>
      <c r="D335" s="283"/>
      <c r="E335" s="280"/>
      <c r="F335" s="282"/>
      <c r="G335" s="282"/>
      <c r="H335" s="284"/>
      <c r="I335" s="280"/>
      <c r="J335" s="284"/>
      <c r="L335" s="44">
        <f t="shared" si="66"/>
        <v>0</v>
      </c>
      <c r="M335" s="14"/>
      <c r="N335" s="14">
        <f t="shared" si="67"/>
        <v>0</v>
      </c>
      <c r="O335" s="32"/>
      <c r="P335" s="12">
        <f t="shared" si="68"/>
        <v>0</v>
      </c>
      <c r="Q335" s="12">
        <f t="shared" si="69"/>
        <v>0</v>
      </c>
      <c r="R335" s="29"/>
      <c r="S335" s="41">
        <f t="shared" si="63"/>
        <v>0</v>
      </c>
      <c r="U335" s="276" t="s">
        <v>49</v>
      </c>
      <c r="V335" s="280"/>
      <c r="W335" s="276" t="s">
        <v>50</v>
      </c>
      <c r="Y335" s="90"/>
      <c r="Z335" s="90"/>
      <c r="AA335" s="276">
        <v>0</v>
      </c>
      <c r="AB335" s="259" t="str">
        <f t="shared" si="78"/>
        <v/>
      </c>
      <c r="AC335" s="29"/>
      <c r="AD335" s="61">
        <f t="shared" si="70"/>
        <v>233</v>
      </c>
      <c r="AE335" s="290"/>
      <c r="AF335" s="291"/>
      <c r="AG335" s="290"/>
      <c r="AH335" s="6">
        <f t="shared" si="75"/>
        <v>0</v>
      </c>
      <c r="AI335" s="63">
        <f t="shared" si="76"/>
        <v>1</v>
      </c>
      <c r="AJ335" s="63">
        <f t="shared" si="77"/>
        <v>0</v>
      </c>
      <c r="AK335" s="80">
        <f t="shared" si="73"/>
        <v>0</v>
      </c>
      <c r="AL335" s="231">
        <f t="shared" si="80"/>
        <v>0</v>
      </c>
      <c r="AM335" s="81">
        <f t="shared" si="74"/>
        <v>0</v>
      </c>
      <c r="AN335" s="236">
        <f t="shared" si="64"/>
        <v>0</v>
      </c>
      <c r="AO335" s="237">
        <f t="shared" si="65"/>
        <v>0</v>
      </c>
      <c r="AP335" s="295">
        <v>0</v>
      </c>
      <c r="AQ335" s="271">
        <v>0</v>
      </c>
      <c r="AR335" s="296">
        <v>0</v>
      </c>
      <c r="AS335" s="299"/>
      <c r="AT335" s="296">
        <v>0</v>
      </c>
      <c r="AU335" s="299"/>
      <c r="AV335" s="300" t="s">
        <v>184</v>
      </c>
      <c r="AW335" s="299">
        <v>0</v>
      </c>
      <c r="AX335" s="265" t="str">
        <f t="shared" si="71"/>
        <v/>
      </c>
      <c r="AY335" s="265" t="str">
        <f t="shared" si="79"/>
        <v/>
      </c>
      <c r="AZ335" s="268" t="str">
        <f t="shared" si="72"/>
        <v/>
      </c>
    </row>
    <row r="336" spans="1:52" ht="13">
      <c r="A336" s="282">
        <v>234</v>
      </c>
      <c r="B336" s="283"/>
      <c r="C336" s="280"/>
      <c r="D336" s="283"/>
      <c r="E336" s="280"/>
      <c r="F336" s="282"/>
      <c r="G336" s="282"/>
      <c r="H336" s="284"/>
      <c r="I336" s="280"/>
      <c r="J336" s="284"/>
      <c r="L336" s="44">
        <f t="shared" si="66"/>
        <v>0</v>
      </c>
      <c r="M336" s="14"/>
      <c r="N336" s="14">
        <f t="shared" si="67"/>
        <v>0</v>
      </c>
      <c r="O336" s="32"/>
      <c r="P336" s="12">
        <f t="shared" si="68"/>
        <v>0</v>
      </c>
      <c r="Q336" s="12">
        <f t="shared" si="69"/>
        <v>0</v>
      </c>
      <c r="R336" s="29"/>
      <c r="S336" s="41">
        <f t="shared" si="63"/>
        <v>0</v>
      </c>
      <c r="U336" s="276" t="s">
        <v>49</v>
      </c>
      <c r="V336" s="280"/>
      <c r="W336" s="276" t="s">
        <v>50</v>
      </c>
      <c r="Y336" s="90"/>
      <c r="Z336" s="90"/>
      <c r="AA336" s="276">
        <v>0</v>
      </c>
      <c r="AB336" s="259" t="str">
        <f t="shared" si="78"/>
        <v/>
      </c>
      <c r="AC336" s="29"/>
      <c r="AD336" s="61">
        <f t="shared" si="70"/>
        <v>234</v>
      </c>
      <c r="AE336" s="290"/>
      <c r="AF336" s="291"/>
      <c r="AG336" s="290"/>
      <c r="AH336" s="6">
        <f t="shared" si="75"/>
        <v>0</v>
      </c>
      <c r="AI336" s="63">
        <f t="shared" si="76"/>
        <v>1</v>
      </c>
      <c r="AJ336" s="63">
        <f t="shared" si="77"/>
        <v>0</v>
      </c>
      <c r="AK336" s="80">
        <f t="shared" si="73"/>
        <v>0</v>
      </c>
      <c r="AL336" s="231">
        <f t="shared" si="80"/>
        <v>0</v>
      </c>
      <c r="AM336" s="81">
        <f t="shared" si="74"/>
        <v>0</v>
      </c>
      <c r="AN336" s="236">
        <f t="shared" si="64"/>
        <v>0</v>
      </c>
      <c r="AO336" s="237">
        <f t="shared" si="65"/>
        <v>0</v>
      </c>
      <c r="AP336" s="295">
        <v>0</v>
      </c>
      <c r="AQ336" s="271">
        <v>0</v>
      </c>
      <c r="AR336" s="296">
        <v>0</v>
      </c>
      <c r="AS336" s="299"/>
      <c r="AT336" s="296">
        <v>0</v>
      </c>
      <c r="AU336" s="299"/>
      <c r="AV336" s="300" t="s">
        <v>184</v>
      </c>
      <c r="AW336" s="299">
        <v>0</v>
      </c>
      <c r="AX336" s="265" t="str">
        <f t="shared" si="71"/>
        <v/>
      </c>
      <c r="AY336" s="265" t="str">
        <f t="shared" si="79"/>
        <v/>
      </c>
      <c r="AZ336" s="268" t="str">
        <f t="shared" si="72"/>
        <v/>
      </c>
    </row>
    <row r="337" spans="1:60" ht="13">
      <c r="A337" s="282">
        <v>235</v>
      </c>
      <c r="B337" s="283"/>
      <c r="C337" s="280"/>
      <c r="D337" s="283"/>
      <c r="E337" s="280"/>
      <c r="F337" s="282"/>
      <c r="G337" s="282"/>
      <c r="H337" s="284"/>
      <c r="I337" s="280"/>
      <c r="J337" s="284"/>
      <c r="L337" s="44">
        <f t="shared" si="66"/>
        <v>0</v>
      </c>
      <c r="M337" s="14"/>
      <c r="N337" s="14">
        <f t="shared" si="67"/>
        <v>0</v>
      </c>
      <c r="O337" s="32"/>
      <c r="P337" s="12">
        <f t="shared" si="68"/>
        <v>0</v>
      </c>
      <c r="Q337" s="12">
        <f t="shared" si="69"/>
        <v>0</v>
      </c>
      <c r="R337" s="29"/>
      <c r="S337" s="41">
        <f t="shared" si="63"/>
        <v>0</v>
      </c>
      <c r="U337" s="276" t="s">
        <v>49</v>
      </c>
      <c r="V337" s="280"/>
      <c r="W337" s="276" t="s">
        <v>50</v>
      </c>
      <c r="Y337" s="90"/>
      <c r="Z337" s="90"/>
      <c r="AA337" s="276">
        <v>0</v>
      </c>
      <c r="AB337" s="259" t="str">
        <f t="shared" si="78"/>
        <v/>
      </c>
      <c r="AC337" s="29"/>
      <c r="AD337" s="61">
        <f>A337</f>
        <v>235</v>
      </c>
      <c r="AE337" s="290"/>
      <c r="AF337" s="291"/>
      <c r="AG337" s="290"/>
      <c r="AH337" s="6">
        <f t="shared" si="75"/>
        <v>0</v>
      </c>
      <c r="AI337" s="63">
        <f t="shared" si="76"/>
        <v>1</v>
      </c>
      <c r="AJ337" s="63">
        <f t="shared" si="77"/>
        <v>0</v>
      </c>
      <c r="AK337" s="80">
        <f t="shared" si="73"/>
        <v>0</v>
      </c>
      <c r="AL337" s="231">
        <f t="shared" si="80"/>
        <v>0</v>
      </c>
      <c r="AM337" s="81">
        <f t="shared" si="74"/>
        <v>0</v>
      </c>
      <c r="AN337" s="236">
        <f t="shared" si="64"/>
        <v>0</v>
      </c>
      <c r="AO337" s="237">
        <f t="shared" si="65"/>
        <v>0</v>
      </c>
      <c r="AP337" s="295">
        <v>0</v>
      </c>
      <c r="AQ337" s="271">
        <v>0</v>
      </c>
      <c r="AR337" s="296">
        <v>0</v>
      </c>
      <c r="AS337" s="299"/>
      <c r="AT337" s="296">
        <v>0</v>
      </c>
      <c r="AU337" s="299"/>
      <c r="AV337" s="300" t="s">
        <v>184</v>
      </c>
      <c r="AW337" s="299">
        <v>0</v>
      </c>
      <c r="AX337" s="265" t="str">
        <f t="shared" si="71"/>
        <v/>
      </c>
      <c r="AY337" s="265" t="str">
        <f t="shared" si="79"/>
        <v/>
      </c>
      <c r="AZ337" s="268" t="str">
        <f t="shared" si="72"/>
        <v/>
      </c>
    </row>
    <row r="338" spans="1:60" ht="13">
      <c r="A338" s="282">
        <v>236</v>
      </c>
      <c r="B338" s="283"/>
      <c r="C338" s="280"/>
      <c r="D338" s="283"/>
      <c r="E338" s="280"/>
      <c r="F338" s="282"/>
      <c r="G338" s="282"/>
      <c r="H338" s="284"/>
      <c r="I338" s="280"/>
      <c r="J338" s="284"/>
      <c r="L338" s="44">
        <f t="shared" si="66"/>
        <v>0</v>
      </c>
      <c r="M338" s="14"/>
      <c r="N338" s="14">
        <f t="shared" si="67"/>
        <v>0</v>
      </c>
      <c r="O338" s="32"/>
      <c r="P338" s="12">
        <f t="shared" si="68"/>
        <v>0</v>
      </c>
      <c r="Q338" s="12">
        <f t="shared" si="69"/>
        <v>0</v>
      </c>
      <c r="R338" s="29"/>
      <c r="S338" s="41">
        <f t="shared" si="63"/>
        <v>0</v>
      </c>
      <c r="U338" s="276" t="s">
        <v>49</v>
      </c>
      <c r="V338" s="280"/>
      <c r="W338" s="276" t="s">
        <v>50</v>
      </c>
      <c r="Y338" s="90"/>
      <c r="Z338" s="90"/>
      <c r="AA338" s="276">
        <v>0</v>
      </c>
      <c r="AB338" s="259" t="str">
        <f t="shared" si="78"/>
        <v/>
      </c>
      <c r="AC338" s="29"/>
      <c r="AD338" s="61">
        <f>A338</f>
        <v>236</v>
      </c>
      <c r="AE338" s="290"/>
      <c r="AF338" s="291"/>
      <c r="AG338" s="290"/>
      <c r="AH338" s="6">
        <f t="shared" si="75"/>
        <v>0</v>
      </c>
      <c r="AI338" s="63">
        <f t="shared" si="76"/>
        <v>1</v>
      </c>
      <c r="AJ338" s="63">
        <f t="shared" si="77"/>
        <v>0</v>
      </c>
      <c r="AK338" s="80">
        <f t="shared" si="73"/>
        <v>0</v>
      </c>
      <c r="AL338" s="231">
        <f t="shared" si="80"/>
        <v>0</v>
      </c>
      <c r="AM338" s="81">
        <f t="shared" si="74"/>
        <v>0</v>
      </c>
      <c r="AN338" s="236">
        <f t="shared" si="64"/>
        <v>0</v>
      </c>
      <c r="AO338" s="237">
        <f t="shared" si="65"/>
        <v>0</v>
      </c>
      <c r="AP338" s="295">
        <v>0</v>
      </c>
      <c r="AQ338" s="271">
        <v>0</v>
      </c>
      <c r="AR338" s="296">
        <v>0</v>
      </c>
      <c r="AS338" s="299"/>
      <c r="AT338" s="296">
        <v>0</v>
      </c>
      <c r="AU338" s="299"/>
      <c r="AV338" s="300" t="s">
        <v>184</v>
      </c>
      <c r="AW338" s="299">
        <v>0</v>
      </c>
      <c r="AX338" s="265" t="str">
        <f t="shared" si="71"/>
        <v/>
      </c>
      <c r="AY338" s="265" t="str">
        <f t="shared" si="79"/>
        <v/>
      </c>
      <c r="AZ338" s="268" t="str">
        <f t="shared" si="72"/>
        <v/>
      </c>
    </row>
    <row r="339" spans="1:60" ht="13">
      <c r="A339" s="282">
        <v>237</v>
      </c>
      <c r="B339" s="283"/>
      <c r="C339" s="280"/>
      <c r="D339" s="283"/>
      <c r="E339" s="280"/>
      <c r="F339" s="282"/>
      <c r="G339" s="282"/>
      <c r="H339" s="284"/>
      <c r="I339" s="280"/>
      <c r="J339" s="284"/>
      <c r="L339" s="44">
        <f>IF(G339=ISBLANK(wert),(IF(G339=ISBLANK(wert),(D339-B339-S339+(IF(B339=ISBLANK(TRUE),0,1))),0)+(IF(W339="j",S339,0))),0)</f>
        <v>0</v>
      </c>
      <c r="M339" s="14"/>
      <c r="N339" s="14">
        <f t="shared" si="67"/>
        <v>0</v>
      </c>
      <c r="O339" s="32"/>
      <c r="P339" s="12">
        <f t="shared" si="68"/>
        <v>0</v>
      </c>
      <c r="Q339" s="12">
        <f t="shared" si="69"/>
        <v>0</v>
      </c>
      <c r="R339" s="29"/>
      <c r="S339" s="41">
        <f t="shared" si="63"/>
        <v>0</v>
      </c>
      <c r="U339" s="276" t="s">
        <v>49</v>
      </c>
      <c r="V339" s="280"/>
      <c r="W339" s="276" t="s">
        <v>50</v>
      </c>
      <c r="Y339" s="90"/>
      <c r="Z339" s="90"/>
      <c r="AA339" s="276">
        <v>0</v>
      </c>
      <c r="AB339" s="259" t="str">
        <f t="shared" si="78"/>
        <v/>
      </c>
      <c r="AC339" s="29"/>
      <c r="AD339" s="61">
        <f>A339</f>
        <v>237</v>
      </c>
      <c r="AE339" s="290"/>
      <c r="AF339" s="291"/>
      <c r="AG339" s="290"/>
      <c r="AH339" s="6">
        <f t="shared" si="75"/>
        <v>0</v>
      </c>
      <c r="AI339" s="63">
        <f t="shared" si="76"/>
        <v>1</v>
      </c>
      <c r="AJ339" s="63">
        <f t="shared" si="77"/>
        <v>0</v>
      </c>
      <c r="AK339" s="80">
        <f t="shared" si="73"/>
        <v>0</v>
      </c>
      <c r="AL339" s="231">
        <f t="shared" si="80"/>
        <v>0</v>
      </c>
      <c r="AM339" s="81">
        <f t="shared" si="74"/>
        <v>0</v>
      </c>
      <c r="AN339" s="236">
        <f t="shared" si="64"/>
        <v>0</v>
      </c>
      <c r="AO339" s="237">
        <f t="shared" si="65"/>
        <v>0</v>
      </c>
      <c r="AP339" s="295">
        <v>0</v>
      </c>
      <c r="AQ339" s="271">
        <v>0</v>
      </c>
      <c r="AR339" s="296">
        <v>0</v>
      </c>
      <c r="AS339" s="299"/>
      <c r="AT339" s="296">
        <v>0</v>
      </c>
      <c r="AU339" s="299"/>
      <c r="AV339" s="300" t="s">
        <v>184</v>
      </c>
      <c r="AW339" s="299">
        <v>0</v>
      </c>
      <c r="AX339" s="265" t="str">
        <f t="shared" si="71"/>
        <v/>
      </c>
      <c r="AY339" s="265" t="str">
        <f t="shared" si="79"/>
        <v/>
      </c>
      <c r="AZ339" s="268" t="str">
        <f t="shared" si="72"/>
        <v/>
      </c>
    </row>
    <row r="340" spans="1:60" ht="13.5" thickBot="1">
      <c r="A340" s="282">
        <v>238</v>
      </c>
      <c r="B340" s="286"/>
      <c r="C340" s="280"/>
      <c r="D340" s="286"/>
      <c r="E340" s="280"/>
      <c r="F340" s="287"/>
      <c r="G340" s="287"/>
      <c r="H340" s="288"/>
      <c r="I340" s="280"/>
      <c r="J340" s="288"/>
      <c r="L340" s="13">
        <f t="shared" si="66"/>
        <v>0</v>
      </c>
      <c r="M340" s="14"/>
      <c r="N340" s="15">
        <f t="shared" si="67"/>
        <v>0</v>
      </c>
      <c r="O340" s="32"/>
      <c r="P340" s="13">
        <f t="shared" si="68"/>
        <v>0</v>
      </c>
      <c r="Q340" s="13">
        <f t="shared" si="69"/>
        <v>0</v>
      </c>
      <c r="R340" s="29"/>
      <c r="S340" s="42">
        <f t="shared" si="63"/>
        <v>0</v>
      </c>
      <c r="U340" s="277" t="s">
        <v>49</v>
      </c>
      <c r="V340" s="280"/>
      <c r="W340" s="277" t="s">
        <v>50</v>
      </c>
      <c r="Y340" s="91"/>
      <c r="Z340" s="91"/>
      <c r="AA340" s="277">
        <v>0</v>
      </c>
      <c r="AB340" s="261" t="str">
        <f t="shared" si="78"/>
        <v/>
      </c>
      <c r="AC340" s="29"/>
      <c r="AD340" s="62">
        <f>A340</f>
        <v>238</v>
      </c>
      <c r="AE340" s="293"/>
      <c r="AF340" s="294"/>
      <c r="AG340" s="293"/>
      <c r="AH340" s="6">
        <f>D340-B340+1-(IF((AE340-AG340=0),1,0))</f>
        <v>0</v>
      </c>
      <c r="AI340" s="82">
        <f>IF(AH340=1,AG340-AE340,1-AE340)</f>
        <v>1</v>
      </c>
      <c r="AJ340" s="83">
        <f>(IF(P340=0,0,AG340))</f>
        <v>0</v>
      </c>
      <c r="AK340" s="80">
        <f t="shared" si="73"/>
        <v>0</v>
      </c>
      <c r="AL340" s="231">
        <f t="shared" si="80"/>
        <v>0</v>
      </c>
      <c r="AM340" s="81">
        <f t="shared" si="74"/>
        <v>0</v>
      </c>
      <c r="AN340" s="236">
        <f t="shared" si="64"/>
        <v>0</v>
      </c>
      <c r="AO340" s="223">
        <f t="shared" si="65"/>
        <v>0</v>
      </c>
      <c r="AP340" s="301">
        <v>0</v>
      </c>
      <c r="AQ340" s="272">
        <v>0</v>
      </c>
      <c r="AR340" s="302">
        <v>0</v>
      </c>
      <c r="AS340" s="302"/>
      <c r="AT340" s="302">
        <v>0</v>
      </c>
      <c r="AU340" s="302"/>
      <c r="AV340" s="303" t="s">
        <v>184</v>
      </c>
      <c r="AW340" s="302">
        <v>0</v>
      </c>
      <c r="AX340" s="266" t="str">
        <f t="shared" si="71"/>
        <v/>
      </c>
      <c r="AY340" s="266" t="str">
        <f t="shared" si="79"/>
        <v/>
      </c>
      <c r="AZ340" s="269" t="str">
        <f t="shared" si="72"/>
        <v/>
      </c>
    </row>
    <row r="341" spans="1:60" ht="13" thickBot="1">
      <c r="F341" s="2"/>
      <c r="G341" s="2"/>
      <c r="H341" s="3"/>
      <c r="J341" s="3"/>
      <c r="L341" s="6"/>
      <c r="P341" s="6"/>
      <c r="S341" s="43"/>
      <c r="AA341" s="46"/>
      <c r="AH341" s="93">
        <f>SUM(AH103:AH340)</f>
        <v>63</v>
      </c>
      <c r="AK341" s="93">
        <f>SUM(AK103:AK340)</f>
        <v>4</v>
      </c>
      <c r="AL341" s="93">
        <f>SUM(AL103:AL340)</f>
        <v>31</v>
      </c>
      <c r="AM341" s="93">
        <f>SUM(AM103:AM340)</f>
        <v>27</v>
      </c>
      <c r="AX341" s="40">
        <f>AH341-AK341-AL341-AM341</f>
        <v>1</v>
      </c>
      <c r="AY341" s="89" t="s">
        <v>173</v>
      </c>
    </row>
    <row r="342" spans="1:60" s="77" customFormat="1" ht="13.5" thickBot="1">
      <c r="A342" s="73"/>
      <c r="B342" s="74" t="s">
        <v>33</v>
      </c>
      <c r="C342" s="74"/>
      <c r="D342" s="74" t="str">
        <f>IF(K99&lt;&gt;0,"Ansatz mit 0 Tagen da Leitender Angestellter:","")</f>
        <v>Ansatz mit 0 Tagen da Leitender Angestellter:</v>
      </c>
      <c r="E342" s="74"/>
      <c r="F342" s="74"/>
      <c r="G342" s="74"/>
      <c r="H342" s="75"/>
      <c r="I342" s="74"/>
      <c r="J342" s="74"/>
      <c r="K342" s="74"/>
      <c r="L342" s="120">
        <f>IF(K99&lt;&gt;0,(0),SUM(L103:L341))</f>
        <v>0</v>
      </c>
      <c r="M342" s="76"/>
      <c r="N342" s="76">
        <f>SUM(N103:N341)</f>
        <v>51</v>
      </c>
      <c r="O342" s="76"/>
      <c r="P342" s="76">
        <f>SUM(P103:P341)</f>
        <v>42</v>
      </c>
      <c r="Q342" s="76">
        <f>SUM(Q103:Q341)</f>
        <v>18</v>
      </c>
      <c r="R342" s="74"/>
      <c r="S342" s="76">
        <f>SUM(S103:S341)</f>
        <v>22</v>
      </c>
      <c r="AD342" s="73"/>
      <c r="AE342" s="176"/>
      <c r="AF342" s="176"/>
      <c r="AG342" s="176"/>
      <c r="AL342" s="92" t="s">
        <v>178</v>
      </c>
      <c r="AM342" s="92"/>
      <c r="AN342" s="192">
        <f>SUM(AN103:AN340)</f>
        <v>378</v>
      </c>
      <c r="AO342" s="192">
        <f>SUM(AO103:AO340)</f>
        <v>865</v>
      </c>
      <c r="AP342" s="192">
        <f>SUM(AP103:AP340)</f>
        <v>0</v>
      </c>
      <c r="AQ342" s="192">
        <f t="shared" ref="AQ342:AW342" si="81">SUM(AQ103:AQ340)</f>
        <v>0</v>
      </c>
      <c r="AR342" s="192">
        <f t="shared" si="81"/>
        <v>0</v>
      </c>
      <c r="AS342" s="192">
        <f t="shared" si="81"/>
        <v>0</v>
      </c>
      <c r="AT342" s="192">
        <f>SUM(AT103:AT340)</f>
        <v>0</v>
      </c>
      <c r="AU342" s="192">
        <f>SUM(AU103:AU340)</f>
        <v>0</v>
      </c>
      <c r="AV342" s="192">
        <f>SUM(AV103:AV340)</f>
        <v>0</v>
      </c>
      <c r="AW342" s="192">
        <f t="shared" si="81"/>
        <v>0</v>
      </c>
    </row>
    <row r="343" spans="1:60" ht="14" thickTop="1" thickBot="1">
      <c r="H343" s="4"/>
      <c r="L343" s="130" t="s">
        <v>117</v>
      </c>
      <c r="AN343" s="193" t="str">
        <f t="shared" ref="AN343:AW343" si="82">AN100</f>
        <v>EUR</v>
      </c>
      <c r="AO343" s="191" t="str">
        <f t="shared" si="82"/>
        <v>EUR</v>
      </c>
      <c r="AP343" s="191" t="str">
        <f t="shared" si="82"/>
        <v>EUR</v>
      </c>
      <c r="AQ343" s="191" t="str">
        <f t="shared" si="82"/>
        <v>km</v>
      </c>
      <c r="AR343" s="191" t="str">
        <f t="shared" si="82"/>
        <v>CHF</v>
      </c>
      <c r="AS343" s="191" t="str">
        <f t="shared" si="82"/>
        <v>EUR</v>
      </c>
      <c r="AT343" s="191" t="str">
        <f t="shared" si="82"/>
        <v>CHF</v>
      </c>
      <c r="AU343" s="191" t="str">
        <f t="shared" si="82"/>
        <v>EUR</v>
      </c>
      <c r="AV343" s="191" t="str">
        <f t="shared" si="82"/>
        <v>?</v>
      </c>
      <c r="AW343" s="191" t="str">
        <f t="shared" si="82"/>
        <v>CHF</v>
      </c>
    </row>
    <row r="344" spans="1:60" ht="13.5" thickBot="1">
      <c r="B344" s="238">
        <f>L344/P344</f>
        <v>0</v>
      </c>
      <c r="C344" s="129" t="s">
        <v>116</v>
      </c>
      <c r="D344" s="128"/>
      <c r="G344" s="121"/>
      <c r="L344" s="207">
        <f>IF(K99&lt;&gt;0,(0),L342)</f>
        <v>0</v>
      </c>
      <c r="M344" s="122"/>
      <c r="N344" s="131" t="s">
        <v>122</v>
      </c>
      <c r="O344" s="122"/>
      <c r="P344" s="206">
        <f>J98</f>
        <v>240</v>
      </c>
      <c r="Q344" s="126" t="s">
        <v>123</v>
      </c>
      <c r="R344" s="123"/>
      <c r="S344" s="123"/>
      <c r="T344" s="123"/>
      <c r="U344" s="122"/>
      <c r="V344" s="122"/>
      <c r="W344" s="124"/>
      <c r="X344" s="122"/>
      <c r="Y344" s="122"/>
      <c r="Z344" s="122"/>
      <c r="AA344" s="125"/>
      <c r="AB344" s="125"/>
    </row>
    <row r="345" spans="1:60" ht="13.5" thickBot="1">
      <c r="B345" s="238">
        <f>L345/P345</f>
        <v>1</v>
      </c>
      <c r="C345" s="129" t="s">
        <v>115</v>
      </c>
      <c r="G345" s="121"/>
      <c r="L345" s="207">
        <f>P344-L344</f>
        <v>240</v>
      </c>
      <c r="M345" s="122"/>
      <c r="N345" s="131" t="s">
        <v>122</v>
      </c>
      <c r="O345" s="122"/>
      <c r="P345" s="206">
        <f>P344</f>
        <v>240</v>
      </c>
      <c r="Q345" s="127" t="s">
        <v>124</v>
      </c>
      <c r="R345" s="123"/>
      <c r="S345" s="123"/>
      <c r="T345" s="123"/>
      <c r="U345" s="122"/>
      <c r="V345" s="122"/>
      <c r="W345" s="124"/>
      <c r="X345" s="122"/>
      <c r="Y345" s="122"/>
      <c r="Z345" s="122"/>
      <c r="AA345" s="125"/>
      <c r="AB345" s="125"/>
    </row>
    <row r="346" spans="1:60">
      <c r="H346" s="4"/>
    </row>
    <row r="347" spans="1:60">
      <c r="H347" s="4"/>
    </row>
    <row r="348" spans="1:60" ht="13">
      <c r="B348" s="21" t="s">
        <v>42</v>
      </c>
      <c r="H348" s="4"/>
      <c r="Q348" s="119" t="s">
        <v>109</v>
      </c>
      <c r="R348" s="23"/>
      <c r="S348" s="103"/>
      <c r="T348" s="23"/>
      <c r="U348" s="23"/>
      <c r="V348" s="23"/>
      <c r="W348" s="23"/>
      <c r="X348" s="23"/>
      <c r="Y348" s="23"/>
      <c r="Z348" s="23"/>
      <c r="AA348" s="23"/>
      <c r="AB348" s="100"/>
      <c r="AD348" s="21" t="s">
        <v>42</v>
      </c>
      <c r="AJ348" s="4"/>
      <c r="AM348"/>
      <c r="AO348" s="119" t="s">
        <v>109</v>
      </c>
      <c r="AP348" s="26"/>
      <c r="AQ348" s="26"/>
      <c r="AR348" s="23"/>
      <c r="AS348" s="23"/>
      <c r="AT348" s="23"/>
      <c r="AU348" s="23"/>
      <c r="AV348" s="23"/>
      <c r="AW348" s="100"/>
      <c r="AY348" s="40"/>
    </row>
    <row r="349" spans="1:60">
      <c r="H349" s="4"/>
      <c r="Q349" s="57" t="s">
        <v>106</v>
      </c>
      <c r="R349" s="29"/>
      <c r="S349" s="104"/>
      <c r="T349" s="29"/>
      <c r="U349" s="29"/>
      <c r="V349" s="29"/>
      <c r="W349" s="29"/>
      <c r="X349" s="29"/>
      <c r="Y349" s="29"/>
      <c r="Z349" s="29"/>
      <c r="AA349" s="29"/>
      <c r="AB349" s="101"/>
      <c r="AD349" s="1"/>
      <c r="AJ349" s="4"/>
      <c r="AM349"/>
      <c r="AO349" s="57" t="s">
        <v>106</v>
      </c>
      <c r="AP349" s="32"/>
      <c r="AQ349" s="32"/>
      <c r="AR349" s="29"/>
      <c r="AS349" s="29"/>
      <c r="AT349" s="29"/>
      <c r="AU349" s="29"/>
      <c r="AV349" s="29"/>
      <c r="AW349" s="101"/>
      <c r="AY349" s="40"/>
    </row>
    <row r="350" spans="1:60">
      <c r="B350" s="22"/>
      <c r="C350" s="23"/>
      <c r="D350" s="24"/>
      <c r="E350" s="23"/>
      <c r="F350" s="23"/>
      <c r="G350" s="23"/>
      <c r="H350" s="25"/>
      <c r="I350" s="23"/>
      <c r="J350" s="23"/>
      <c r="K350" s="23"/>
      <c r="L350" s="26"/>
      <c r="M350" s="26"/>
      <c r="N350" s="27"/>
      <c r="Q350" s="57" t="s">
        <v>107</v>
      </c>
      <c r="R350" s="29"/>
      <c r="S350" s="104"/>
      <c r="T350" s="105"/>
      <c r="U350" s="106"/>
      <c r="V350" s="105"/>
      <c r="W350" s="106"/>
      <c r="X350" s="106"/>
      <c r="Y350" s="106"/>
      <c r="Z350" s="106"/>
      <c r="AA350" s="106"/>
      <c r="AB350" s="107"/>
      <c r="AC350" s="68"/>
      <c r="AD350" s="22"/>
      <c r="AE350" s="177"/>
      <c r="AF350" s="177"/>
      <c r="AG350" s="177"/>
      <c r="AH350" s="23"/>
      <c r="AI350" s="23"/>
      <c r="AJ350" s="25"/>
      <c r="AK350" s="23"/>
      <c r="AL350" s="23"/>
      <c r="AM350" s="100"/>
      <c r="AO350" s="57" t="s">
        <v>107</v>
      </c>
      <c r="AP350" s="32"/>
      <c r="AQ350" s="32"/>
      <c r="AR350" s="29"/>
      <c r="AS350" s="29"/>
      <c r="AT350" s="29"/>
      <c r="AU350" s="29"/>
      <c r="AV350" s="29"/>
      <c r="AW350" s="101"/>
      <c r="AY350" s="40"/>
      <c r="AZ350" s="98"/>
      <c r="BA350" s="99"/>
      <c r="BB350" s="98"/>
      <c r="BC350" s="99"/>
      <c r="BD350" s="99"/>
      <c r="BE350" s="99"/>
      <c r="BF350" s="99"/>
      <c r="BG350" s="99"/>
      <c r="BH350" s="99"/>
    </row>
    <row r="351" spans="1:60">
      <c r="B351" s="28"/>
      <c r="C351" s="29"/>
      <c r="D351" s="30"/>
      <c r="E351" s="29"/>
      <c r="F351" s="29"/>
      <c r="G351" s="29"/>
      <c r="H351" s="31"/>
      <c r="I351" s="29"/>
      <c r="J351" s="29"/>
      <c r="K351" s="29"/>
      <c r="L351" s="32"/>
      <c r="M351" s="32"/>
      <c r="N351" s="33"/>
      <c r="Q351" s="57"/>
      <c r="R351" s="29"/>
      <c r="S351" s="108"/>
      <c r="T351" s="105"/>
      <c r="U351" s="106"/>
      <c r="V351" s="105"/>
      <c r="W351" s="106"/>
      <c r="X351" s="106"/>
      <c r="Y351" s="106"/>
      <c r="Z351" s="106"/>
      <c r="AA351" s="106"/>
      <c r="AB351" s="107"/>
      <c r="AC351" s="68"/>
      <c r="AD351" s="28"/>
      <c r="AE351" s="178"/>
      <c r="AF351" s="178"/>
      <c r="AG351" s="178"/>
      <c r="AH351" s="29"/>
      <c r="AI351" s="29"/>
      <c r="AJ351" s="31"/>
      <c r="AK351" s="29"/>
      <c r="AL351" s="29"/>
      <c r="AM351" s="101"/>
      <c r="AO351" s="57"/>
      <c r="AP351" s="32"/>
      <c r="AQ351" s="32"/>
      <c r="AR351" s="29"/>
      <c r="AS351" s="29"/>
      <c r="AT351" s="29"/>
      <c r="AU351" s="29"/>
      <c r="AV351" s="29"/>
      <c r="AW351" s="101"/>
      <c r="AY351" s="97"/>
      <c r="AZ351" s="98"/>
      <c r="BA351" s="99"/>
      <c r="BB351" s="98"/>
      <c r="BC351" s="99"/>
      <c r="BD351" s="99"/>
      <c r="BE351" s="99"/>
      <c r="BF351" s="99"/>
      <c r="BG351" s="99"/>
      <c r="BH351" s="99"/>
    </row>
    <row r="352" spans="1:60" ht="15.5">
      <c r="B352" s="28"/>
      <c r="C352" s="29"/>
      <c r="D352" s="30"/>
      <c r="E352" s="29"/>
      <c r="F352" s="29"/>
      <c r="G352" s="29"/>
      <c r="H352" s="31"/>
      <c r="I352" s="29"/>
      <c r="J352" s="29"/>
      <c r="K352" s="29"/>
      <c r="L352" s="32"/>
      <c r="M352" s="32"/>
      <c r="N352" s="33"/>
      <c r="Q352" s="109" t="s">
        <v>108</v>
      </c>
      <c r="R352" s="29"/>
      <c r="S352" s="104"/>
      <c r="T352" s="29"/>
      <c r="U352" s="29"/>
      <c r="V352" s="105"/>
      <c r="W352" s="29"/>
      <c r="X352" s="106"/>
      <c r="Y352" s="110" t="s">
        <v>44</v>
      </c>
      <c r="Z352" s="106"/>
      <c r="AA352" s="29"/>
      <c r="AB352" s="101"/>
      <c r="AD352" s="28"/>
      <c r="AE352" s="178"/>
      <c r="AF352" s="178"/>
      <c r="AG352" s="178"/>
      <c r="AH352" s="29"/>
      <c r="AI352" s="29"/>
      <c r="AJ352" s="31"/>
      <c r="AK352" s="29"/>
      <c r="AL352" s="29"/>
      <c r="AM352" s="101"/>
      <c r="AO352" s="109" t="s">
        <v>108</v>
      </c>
      <c r="AP352" s="32"/>
      <c r="AQ352" s="32"/>
      <c r="AR352" s="110" t="s">
        <v>44</v>
      </c>
      <c r="AS352" s="29"/>
      <c r="AT352" s="29"/>
      <c r="AU352" s="29"/>
      <c r="AV352" s="29"/>
      <c r="AW352" s="101"/>
      <c r="AY352" s="40"/>
      <c r="BB352" s="98"/>
      <c r="BD352" s="99"/>
      <c r="BE352" s="68"/>
      <c r="BF352" s="99"/>
    </row>
    <row r="353" spans="2:60" ht="5.25" customHeight="1">
      <c r="B353" s="28"/>
      <c r="C353" s="29"/>
      <c r="D353" s="30"/>
      <c r="E353" s="29"/>
      <c r="F353" s="29"/>
      <c r="G353" s="29"/>
      <c r="H353" s="31"/>
      <c r="I353" s="29"/>
      <c r="J353" s="29"/>
      <c r="K353" s="29"/>
      <c r="L353" s="32"/>
      <c r="M353" s="32"/>
      <c r="N353" s="33"/>
      <c r="Q353" s="57"/>
      <c r="R353" s="29"/>
      <c r="S353" s="104"/>
      <c r="T353" s="29"/>
      <c r="U353" s="29"/>
      <c r="V353" s="29"/>
      <c r="W353" s="29"/>
      <c r="X353" s="106"/>
      <c r="Y353" s="111"/>
      <c r="Z353" s="106"/>
      <c r="AA353" s="29"/>
      <c r="AB353" s="101"/>
      <c r="AD353" s="28"/>
      <c r="AE353" s="178"/>
      <c r="AF353" s="178"/>
      <c r="AG353" s="178"/>
      <c r="AH353" s="29"/>
      <c r="AI353" s="29"/>
      <c r="AJ353" s="31"/>
      <c r="AK353" s="29"/>
      <c r="AL353" s="29"/>
      <c r="AM353" s="101"/>
      <c r="AO353" s="57"/>
      <c r="AP353" s="32"/>
      <c r="AQ353" s="32"/>
      <c r="AR353" s="29"/>
      <c r="AS353" s="29"/>
      <c r="AT353" s="29"/>
      <c r="AU353" s="29"/>
      <c r="AV353" s="29"/>
      <c r="AW353" s="101"/>
      <c r="AY353" s="40"/>
      <c r="BD353" s="99"/>
      <c r="BE353" s="68"/>
      <c r="BF353" s="99"/>
    </row>
    <row r="354" spans="2:60">
      <c r="B354" s="28"/>
      <c r="C354" s="29"/>
      <c r="D354" s="30"/>
      <c r="E354" s="29"/>
      <c r="F354" s="29"/>
      <c r="G354" s="29"/>
      <c r="H354" s="31"/>
      <c r="I354" s="29"/>
      <c r="J354" s="29"/>
      <c r="K354" s="29"/>
      <c r="L354" s="32"/>
      <c r="M354" s="32"/>
      <c r="N354" s="33"/>
      <c r="Q354" s="112" t="s">
        <v>38</v>
      </c>
      <c r="R354" s="29"/>
      <c r="S354" s="104"/>
      <c r="T354" s="29"/>
      <c r="U354" s="29"/>
      <c r="V354" s="105"/>
      <c r="W354" s="113" t="s">
        <v>103</v>
      </c>
      <c r="X354" s="106"/>
      <c r="Y354" s="111"/>
      <c r="Z354" s="106"/>
      <c r="AA354" s="29"/>
      <c r="AB354" s="101"/>
      <c r="AD354" s="28"/>
      <c r="AE354" s="178"/>
      <c r="AF354" s="178"/>
      <c r="AG354" s="178"/>
      <c r="AH354" s="29"/>
      <c r="AI354" s="29"/>
      <c r="AJ354" s="31"/>
      <c r="AK354" s="29"/>
      <c r="AL354" s="29"/>
      <c r="AM354" s="101"/>
      <c r="AO354" s="112" t="s">
        <v>38</v>
      </c>
      <c r="AP354" s="32"/>
      <c r="AQ354" s="113" t="s">
        <v>103</v>
      </c>
      <c r="AR354" s="29"/>
      <c r="AS354" s="29"/>
      <c r="AT354" s="29"/>
      <c r="AU354" s="29"/>
      <c r="AV354" s="29"/>
      <c r="AW354" s="101"/>
      <c r="BB354" s="98"/>
      <c r="BD354" s="99"/>
      <c r="BE354" s="68"/>
      <c r="BF354" s="99"/>
    </row>
    <row r="355" spans="2:60">
      <c r="B355" s="28"/>
      <c r="C355" s="29"/>
      <c r="D355" s="30"/>
      <c r="E355" s="29"/>
      <c r="F355" s="29"/>
      <c r="G355" s="29"/>
      <c r="H355" s="31"/>
      <c r="I355" s="29"/>
      <c r="J355" s="29"/>
      <c r="K355" s="29"/>
      <c r="L355" s="32"/>
      <c r="M355" s="32"/>
      <c r="N355" s="33"/>
      <c r="Q355" s="112" t="s">
        <v>202</v>
      </c>
      <c r="R355" s="29"/>
      <c r="S355" s="104"/>
      <c r="T355" s="29"/>
      <c r="U355" s="29"/>
      <c r="V355" s="105"/>
      <c r="W355" s="113" t="s">
        <v>39</v>
      </c>
      <c r="X355" s="106"/>
      <c r="Y355" s="111"/>
      <c r="Z355" s="106"/>
      <c r="AA355" s="29"/>
      <c r="AB355" s="101"/>
      <c r="AD355" s="28"/>
      <c r="AE355" s="178"/>
      <c r="AF355" s="178"/>
      <c r="AG355" s="178"/>
      <c r="AH355" s="29"/>
      <c r="AI355" s="29"/>
      <c r="AJ355" s="31"/>
      <c r="AK355" s="29"/>
      <c r="AL355" s="29"/>
      <c r="AM355" s="101"/>
      <c r="AO355" s="112" t="s">
        <v>202</v>
      </c>
      <c r="AP355" s="32"/>
      <c r="AQ355" s="113" t="s">
        <v>39</v>
      </c>
      <c r="AR355" s="29"/>
      <c r="AS355" s="29"/>
      <c r="AT355" s="29"/>
      <c r="AU355" s="29"/>
      <c r="AV355" s="29"/>
      <c r="AW355" s="101"/>
      <c r="BB355" s="98"/>
      <c r="BD355" s="99"/>
      <c r="BE355" s="68"/>
      <c r="BF355" s="99"/>
    </row>
    <row r="356" spans="2:60">
      <c r="B356" s="28"/>
      <c r="C356" s="29"/>
      <c r="D356" s="30"/>
      <c r="E356" s="29"/>
      <c r="F356" s="29"/>
      <c r="G356" s="29"/>
      <c r="H356" s="31"/>
      <c r="I356" s="29"/>
      <c r="J356" s="29"/>
      <c r="K356" s="29"/>
      <c r="L356" s="32"/>
      <c r="M356" s="32"/>
      <c r="N356" s="33"/>
      <c r="Q356" s="112" t="s">
        <v>174</v>
      </c>
      <c r="R356" s="29"/>
      <c r="S356" s="104"/>
      <c r="T356" s="29"/>
      <c r="U356" s="29"/>
      <c r="V356" s="105"/>
      <c r="W356" s="243" t="s">
        <v>104</v>
      </c>
      <c r="X356" s="106"/>
      <c r="Y356" s="106"/>
      <c r="Z356" s="106"/>
      <c r="AA356" s="106"/>
      <c r="AB356" s="107"/>
      <c r="AC356" s="68"/>
      <c r="AD356" s="34"/>
      <c r="AE356" s="179"/>
      <c r="AF356" s="179"/>
      <c r="AG356" s="179"/>
      <c r="AH356" s="35"/>
      <c r="AI356" s="35"/>
      <c r="AJ356" s="37"/>
      <c r="AK356" s="35"/>
      <c r="AL356" s="35"/>
      <c r="AM356" s="102"/>
      <c r="AO356" s="112" t="s">
        <v>174</v>
      </c>
      <c r="AP356" s="32"/>
      <c r="AQ356" s="114" t="s">
        <v>104</v>
      </c>
      <c r="AR356" s="29"/>
      <c r="AS356" s="29"/>
      <c r="AT356" s="29"/>
      <c r="AU356" s="29"/>
      <c r="AV356" s="29"/>
      <c r="AW356" s="101"/>
      <c r="BB356" s="98"/>
      <c r="BD356" s="99"/>
      <c r="BE356" s="99"/>
      <c r="BF356" s="99"/>
      <c r="BG356" s="99"/>
      <c r="BH356" s="99"/>
    </row>
    <row r="357" spans="2:60">
      <c r="B357" s="34"/>
      <c r="C357" s="35"/>
      <c r="D357" s="36"/>
      <c r="E357" s="35"/>
      <c r="F357" s="35"/>
      <c r="G357" s="35"/>
      <c r="H357" s="37"/>
      <c r="I357" s="35"/>
      <c r="J357" s="35"/>
      <c r="K357" s="35"/>
      <c r="L357" s="38"/>
      <c r="M357" s="38"/>
      <c r="N357" s="39"/>
      <c r="Q357" s="115"/>
      <c r="R357" s="35"/>
      <c r="S357" s="116"/>
      <c r="T357" s="35"/>
      <c r="U357" s="35"/>
      <c r="V357" s="117"/>
      <c r="W357" s="244" t="s">
        <v>105</v>
      </c>
      <c r="X357" s="35"/>
      <c r="Y357" s="35"/>
      <c r="Z357" s="35"/>
      <c r="AA357" s="35"/>
      <c r="AB357" s="102"/>
      <c r="AE357" s="178"/>
      <c r="AF357" s="178"/>
      <c r="AG357" s="178"/>
      <c r="AH357" s="29"/>
      <c r="AI357" s="29"/>
      <c r="AJ357" s="29"/>
      <c r="AK357" s="31"/>
      <c r="AL357" s="29"/>
      <c r="AM357" s="29"/>
      <c r="AN357" s="29"/>
      <c r="AO357" s="115"/>
      <c r="AP357" s="38"/>
      <c r="AQ357" s="118" t="s">
        <v>105</v>
      </c>
      <c r="AR357" s="35"/>
      <c r="AS357" s="35"/>
      <c r="AT357" s="35"/>
      <c r="AU357" s="35"/>
      <c r="AV357" s="35"/>
      <c r="AW357" s="102"/>
      <c r="BB357" s="98"/>
    </row>
    <row r="358" spans="2:60">
      <c r="H358" s="4"/>
      <c r="AK358" s="4"/>
      <c r="AM358"/>
      <c r="AO358" s="5"/>
      <c r="AP358" s="5"/>
      <c r="AQ358" s="5"/>
      <c r="AR358" s="5"/>
      <c r="AS358" s="5"/>
      <c r="AT358" s="5"/>
      <c r="AU358" s="5"/>
      <c r="AV358" s="5"/>
      <c r="AY358" s="40"/>
    </row>
    <row r="359" spans="2:60">
      <c r="H359" s="4"/>
    </row>
    <row r="361" spans="2:60">
      <c r="R361" s="29"/>
      <c r="S361" s="96"/>
      <c r="T361" s="29"/>
      <c r="U361" s="89"/>
    </row>
  </sheetData>
  <sheetProtection selectLockedCells="1" selectUnlockedCells="1"/>
  <protectedRanges>
    <protectedRange password="DE01" sqref="B342:AA343 B346:AA358 D344:G345 A52:A53 L344:M345 O344:O345 Q344:AA345 A342:A358 AB342:AW358" name="Bereich1"/>
  </protectedRanges>
  <customSheetViews>
    <customSheetView guid="{1C71EC47-57AA-46E9-9823-F67956E3247F}" scale="110" showPageBreaks="1" printArea="1" view="pageBreakPreview" showRuler="0" topLeftCell="A272">
      <selection activeCell="A285" sqref="A285"/>
      <pageMargins left="0.78740157499999996" right="0.78740157499999996" top="0.984251969" bottom="0.984251969" header="0.4921259845" footer="0.4921259845"/>
      <pageSetup paperSize="9" orientation="landscape" verticalDpi="0" r:id="rId1"/>
      <headerFooter alignWithMargins="0"/>
    </customSheetView>
  </customSheetViews>
  <mergeCells count="9">
    <mergeCell ref="S96:S102"/>
    <mergeCell ref="AA96:AA102"/>
    <mergeCell ref="K99:L99"/>
    <mergeCell ref="K100:L100"/>
    <mergeCell ref="AP96:AQ96"/>
    <mergeCell ref="AJ96:AL96"/>
    <mergeCell ref="Y93:Y102"/>
    <mergeCell ref="Z93:Z102"/>
    <mergeCell ref="Q96:Q102"/>
  </mergeCells>
  <phoneticPr fontId="2" type="noConversion"/>
  <hyperlinks>
    <hyperlink ref="W356" r:id="rId2" xr:uid="{00000000-0004-0000-0000-000000000000}"/>
    <hyperlink ref="W357" r:id="rId3" xr:uid="{00000000-0004-0000-0000-000001000000}"/>
    <hyperlink ref="AQ356" r:id="rId4" xr:uid="{00000000-0004-0000-0000-000002000000}"/>
    <hyperlink ref="AQ357" r:id="rId5" xr:uid="{00000000-0004-0000-0000-000003000000}"/>
  </hyperlinks>
  <pageMargins left="0.78740157480314965" right="0.78740157480314965" top="0.98425196850393704" bottom="0.98425196850393704" header="0.51181102362204722" footer="0.51181102362204722"/>
  <pageSetup paperSize="9" orientation="landscape" r:id="rId6"/>
  <headerFooter alignWithMargins="0"/>
  <rowBreaks count="1" manualBreakCount="1">
    <brk id="320"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2:R223"/>
  <sheetViews>
    <sheetView view="pageBreakPreview" zoomScaleNormal="100" workbookViewId="0">
      <selection activeCell="A66" sqref="A66"/>
    </sheetView>
  </sheetViews>
  <sheetFormatPr baseColWidth="10" defaultRowHeight="12.5"/>
  <cols>
    <col min="10" max="10" width="17.54296875" customWidth="1"/>
  </cols>
  <sheetData>
    <row r="2" spans="1:6" ht="18">
      <c r="A2" s="48" t="s">
        <v>99</v>
      </c>
      <c r="F2" t="s">
        <v>98</v>
      </c>
    </row>
    <row r="4" spans="1:6">
      <c r="A4" s="307" t="s">
        <v>285</v>
      </c>
    </row>
    <row r="6" spans="1:6">
      <c r="A6" s="50" t="s">
        <v>286</v>
      </c>
    </row>
    <row r="7" spans="1:6">
      <c r="A7" t="s">
        <v>171</v>
      </c>
    </row>
    <row r="8" spans="1:6">
      <c r="A8" t="s">
        <v>172</v>
      </c>
    </row>
    <row r="10" spans="1:6">
      <c r="A10" s="49" t="s">
        <v>189</v>
      </c>
      <c r="D10" s="199"/>
    </row>
    <row r="12" spans="1:6">
      <c r="A12" s="54" t="s">
        <v>203</v>
      </c>
    </row>
    <row r="16" spans="1:6">
      <c r="A16" t="s">
        <v>51</v>
      </c>
    </row>
    <row r="17" spans="1:11">
      <c r="A17" t="s">
        <v>52</v>
      </c>
    </row>
    <row r="18" spans="1:11">
      <c r="A18" t="s">
        <v>73</v>
      </c>
    </row>
    <row r="19" spans="1:11">
      <c r="A19" t="s">
        <v>211</v>
      </c>
      <c r="K19" t="s">
        <v>212</v>
      </c>
    </row>
    <row r="20" spans="1:11">
      <c r="A20" s="49" t="s">
        <v>210</v>
      </c>
      <c r="K20" t="s">
        <v>209</v>
      </c>
    </row>
    <row r="22" spans="1:11">
      <c r="A22" t="s">
        <v>53</v>
      </c>
    </row>
    <row r="23" spans="1:11">
      <c r="A23" t="s">
        <v>54</v>
      </c>
    </row>
    <row r="25" spans="1:11">
      <c r="A25" t="s">
        <v>55</v>
      </c>
    </row>
    <row r="26" spans="1:11">
      <c r="A26" t="s">
        <v>56</v>
      </c>
    </row>
    <row r="27" spans="1:11">
      <c r="A27" t="s">
        <v>57</v>
      </c>
    </row>
    <row r="29" spans="1:11" ht="13">
      <c r="A29" s="304" t="s">
        <v>265</v>
      </c>
    </row>
    <row r="31" spans="1:11" ht="13">
      <c r="A31" s="7" t="s">
        <v>278</v>
      </c>
    </row>
    <row r="32" spans="1:11">
      <c r="A32" s="54"/>
    </row>
    <row r="33" spans="1:1">
      <c r="A33" t="s">
        <v>58</v>
      </c>
    </row>
    <row r="34" spans="1:1" ht="13">
      <c r="A34" s="54" t="s">
        <v>267</v>
      </c>
    </row>
    <row r="35" spans="1:1">
      <c r="A35" t="s">
        <v>59</v>
      </c>
    </row>
    <row r="36" spans="1:1">
      <c r="A36" t="s">
        <v>60</v>
      </c>
    </row>
    <row r="37" spans="1:1">
      <c r="A37" t="s">
        <v>61</v>
      </c>
    </row>
    <row r="39" spans="1:1">
      <c r="A39" t="s">
        <v>62</v>
      </c>
    </row>
    <row r="40" spans="1:1">
      <c r="A40" t="s">
        <v>63</v>
      </c>
    </row>
    <row r="43" spans="1:1">
      <c r="A43" t="s">
        <v>64</v>
      </c>
    </row>
    <row r="44" spans="1:1">
      <c r="A44" t="s">
        <v>65</v>
      </c>
    </row>
    <row r="45" spans="1:1">
      <c r="A45" t="s">
        <v>66</v>
      </c>
    </row>
    <row r="46" spans="1:1">
      <c r="A46" t="s">
        <v>67</v>
      </c>
    </row>
    <row r="48" spans="1:1">
      <c r="A48" t="s">
        <v>68</v>
      </c>
    </row>
    <row r="49" spans="1:1" ht="13">
      <c r="A49" s="7" t="s">
        <v>69</v>
      </c>
    </row>
    <row r="50" spans="1:1">
      <c r="A50" t="s">
        <v>70</v>
      </c>
    </row>
    <row r="52" spans="1:1" ht="13">
      <c r="A52" s="7" t="s">
        <v>279</v>
      </c>
    </row>
    <row r="63" spans="1:1">
      <c r="A63" s="305" t="s">
        <v>266</v>
      </c>
    </row>
    <row r="64" spans="1:1">
      <c r="A64" s="305"/>
    </row>
    <row r="65" spans="1:1" ht="13">
      <c r="A65" s="7" t="s">
        <v>273</v>
      </c>
    </row>
    <row r="66" spans="1:1" ht="13">
      <c r="A66" s="7" t="s">
        <v>274</v>
      </c>
    </row>
    <row r="67" spans="1:1" ht="13">
      <c r="A67" s="7" t="s">
        <v>280</v>
      </c>
    </row>
    <row r="68" spans="1:1" ht="13">
      <c r="A68" s="7" t="s">
        <v>275</v>
      </c>
    </row>
    <row r="69" spans="1:1" ht="13">
      <c r="A69" s="7" t="s">
        <v>276</v>
      </c>
    </row>
    <row r="70" spans="1:1" ht="13">
      <c r="A70" s="7" t="s">
        <v>277</v>
      </c>
    </row>
    <row r="73" spans="1:1" ht="13">
      <c r="A73" s="304" t="s">
        <v>74</v>
      </c>
    </row>
    <row r="75" spans="1:1">
      <c r="A75" t="s">
        <v>78</v>
      </c>
    </row>
    <row r="76" spans="1:1">
      <c r="A76" t="s">
        <v>75</v>
      </c>
    </row>
    <row r="77" spans="1:1">
      <c r="A77" t="s">
        <v>77</v>
      </c>
    </row>
    <row r="78" spans="1:1">
      <c r="A78" t="s">
        <v>76</v>
      </c>
    </row>
    <row r="80" spans="1:1">
      <c r="A80" t="s">
        <v>95</v>
      </c>
    </row>
    <row r="81" spans="1:1">
      <c r="A81" t="s">
        <v>96</v>
      </c>
    </row>
    <row r="82" spans="1:1">
      <c r="A82" t="s">
        <v>90</v>
      </c>
    </row>
    <row r="83" spans="1:1">
      <c r="A83" t="s">
        <v>91</v>
      </c>
    </row>
    <row r="84" spans="1:1">
      <c r="A84" t="s">
        <v>92</v>
      </c>
    </row>
    <row r="85" spans="1:1" ht="14.4" customHeight="1"/>
    <row r="99" spans="1:18">
      <c r="A99" s="50" t="s">
        <v>36</v>
      </c>
      <c r="B99" s="51"/>
      <c r="C99" s="52"/>
      <c r="D99" s="51"/>
      <c r="E99" s="52"/>
      <c r="F99" s="52"/>
      <c r="G99" s="52"/>
      <c r="H99" s="52"/>
      <c r="I99" s="52"/>
      <c r="J99" s="52"/>
      <c r="K99" s="52"/>
      <c r="L99" s="52"/>
      <c r="M99" s="5"/>
      <c r="N99" s="5"/>
      <c r="O99" s="5"/>
      <c r="P99" s="5"/>
      <c r="R99" s="40"/>
    </row>
    <row r="100" spans="1:18">
      <c r="A100" s="50"/>
      <c r="B100" s="51"/>
      <c r="C100" s="52"/>
      <c r="D100" s="51"/>
      <c r="E100" s="52"/>
      <c r="F100" s="52"/>
      <c r="G100" s="52"/>
      <c r="H100" s="52"/>
      <c r="I100" s="52"/>
      <c r="J100" s="52"/>
      <c r="K100" s="52"/>
      <c r="L100" s="52"/>
      <c r="M100" s="5"/>
      <c r="N100" s="5"/>
      <c r="O100" s="5"/>
      <c r="P100" s="5"/>
      <c r="R100" s="40"/>
    </row>
    <row r="101" spans="1:18">
      <c r="A101" s="229" t="s">
        <v>206</v>
      </c>
      <c r="B101" s="51"/>
      <c r="C101" s="52"/>
      <c r="D101" s="51"/>
      <c r="E101" s="52"/>
      <c r="F101" s="52"/>
      <c r="G101" s="52"/>
      <c r="H101" s="52"/>
      <c r="I101" s="52"/>
      <c r="J101" s="52"/>
      <c r="K101" s="52"/>
      <c r="L101" s="52"/>
      <c r="M101" s="5"/>
      <c r="N101" s="5"/>
      <c r="O101" s="5"/>
      <c r="P101" s="5"/>
      <c r="R101" s="40"/>
    </row>
    <row r="102" spans="1:18">
      <c r="A102" s="229" t="s">
        <v>207</v>
      </c>
      <c r="B102" s="51"/>
      <c r="C102" s="52"/>
      <c r="D102" s="51"/>
      <c r="E102" s="52"/>
      <c r="F102" s="52"/>
      <c r="G102" s="52"/>
      <c r="H102" s="52"/>
      <c r="I102" s="52"/>
      <c r="J102" s="52"/>
      <c r="K102" s="52"/>
      <c r="L102" s="52"/>
      <c r="M102" s="5"/>
      <c r="N102" s="5"/>
      <c r="O102" s="5"/>
      <c r="P102" s="5"/>
      <c r="R102" s="40"/>
    </row>
    <row r="103" spans="1:18">
      <c r="A103" s="229" t="s">
        <v>208</v>
      </c>
      <c r="B103" s="51"/>
      <c r="C103" s="52"/>
      <c r="D103" s="51"/>
      <c r="E103" s="52"/>
      <c r="F103" s="52"/>
      <c r="G103" s="52"/>
      <c r="H103" s="52"/>
      <c r="I103" s="52"/>
      <c r="J103" s="52"/>
      <c r="K103" s="196" t="s">
        <v>209</v>
      </c>
      <c r="L103" s="52"/>
      <c r="M103" s="5"/>
      <c r="N103" s="5"/>
      <c r="O103" s="5"/>
      <c r="P103" s="5"/>
      <c r="R103" s="40"/>
    </row>
    <row r="104" spans="1:18">
      <c r="A104" s="50"/>
      <c r="B104" s="51"/>
      <c r="C104" s="52"/>
      <c r="D104" s="51"/>
      <c r="E104" s="52"/>
      <c r="F104" s="52"/>
      <c r="G104" s="52"/>
      <c r="H104" s="52"/>
      <c r="I104" s="52"/>
      <c r="J104" s="52"/>
      <c r="K104" s="52"/>
      <c r="L104" s="52"/>
      <c r="M104" s="5"/>
      <c r="N104" s="5"/>
      <c r="O104" s="5"/>
      <c r="P104" s="5"/>
      <c r="R104" s="40"/>
    </row>
    <row r="105" spans="1:18">
      <c r="A105" s="50"/>
      <c r="B105" s="51" t="s">
        <v>37</v>
      </c>
      <c r="C105" s="52"/>
      <c r="D105" s="51"/>
      <c r="E105" s="196" t="s">
        <v>43</v>
      </c>
      <c r="F105" s="52"/>
      <c r="G105" s="52"/>
      <c r="H105" s="52"/>
      <c r="J105" s="52"/>
      <c r="K105" s="52"/>
      <c r="L105" s="52"/>
      <c r="M105" s="5"/>
      <c r="N105" s="5"/>
      <c r="O105" s="5"/>
      <c r="P105" s="5"/>
      <c r="R105" s="40"/>
    </row>
    <row r="106" spans="1:18" ht="15.5">
      <c r="A106" s="50"/>
      <c r="B106" s="53" t="s">
        <v>44</v>
      </c>
      <c r="C106" s="54"/>
      <c r="D106" s="55"/>
      <c r="E106" s="54" t="s">
        <v>39</v>
      </c>
      <c r="F106" s="54"/>
      <c r="G106" s="54"/>
      <c r="H106" s="54"/>
      <c r="J106" s="54"/>
      <c r="K106" s="54"/>
      <c r="L106" s="54"/>
      <c r="M106" s="5"/>
      <c r="N106" s="5"/>
      <c r="O106" s="5"/>
      <c r="P106" s="5"/>
      <c r="R106" s="40"/>
    </row>
    <row r="107" spans="1:18">
      <c r="A107" s="56"/>
      <c r="B107" s="55" t="s">
        <v>38</v>
      </c>
      <c r="C107" s="54"/>
      <c r="D107" s="55"/>
      <c r="E107" s="54" t="s">
        <v>40</v>
      </c>
      <c r="F107" s="54"/>
      <c r="G107" s="54"/>
      <c r="H107" s="54"/>
      <c r="J107" s="54"/>
      <c r="K107" s="54"/>
      <c r="L107" s="54"/>
      <c r="M107" s="5"/>
      <c r="N107" s="5"/>
      <c r="O107" s="5"/>
      <c r="P107" s="5"/>
      <c r="R107" s="40"/>
    </row>
    <row r="108" spans="1:18">
      <c r="A108" s="56"/>
      <c r="B108" s="55" t="s">
        <v>202</v>
      </c>
      <c r="C108" s="54"/>
      <c r="D108" s="55"/>
      <c r="E108" s="54" t="s">
        <v>41</v>
      </c>
      <c r="F108" s="54"/>
      <c r="G108" s="54"/>
      <c r="H108" s="54"/>
      <c r="J108" s="54"/>
      <c r="K108" s="54"/>
      <c r="L108" s="54"/>
      <c r="M108" s="5"/>
      <c r="N108" s="5"/>
      <c r="O108" s="5"/>
      <c r="P108" s="5"/>
      <c r="R108" s="40"/>
    </row>
    <row r="109" spans="1:18">
      <c r="A109" s="56"/>
      <c r="B109" s="55" t="s">
        <v>174</v>
      </c>
      <c r="C109" s="54"/>
      <c r="D109" s="55"/>
      <c r="E109" s="54"/>
      <c r="F109" s="54"/>
      <c r="G109" s="54"/>
      <c r="H109" s="54"/>
      <c r="I109" s="54"/>
      <c r="J109" s="54"/>
      <c r="K109" s="54"/>
      <c r="L109" s="54"/>
      <c r="M109" s="5"/>
      <c r="N109" s="5"/>
      <c r="O109" s="5"/>
      <c r="P109" s="5"/>
      <c r="R109" s="40"/>
    </row>
    <row r="201" spans="1:1">
      <c r="A201" s="54" t="s">
        <v>260</v>
      </c>
    </row>
    <row r="217" spans="1:1">
      <c r="A217" s="54" t="s">
        <v>261</v>
      </c>
    </row>
    <row r="219" spans="1:1" ht="14.5">
      <c r="A219" s="230" t="s">
        <v>218</v>
      </c>
    </row>
    <row r="220" spans="1:1" ht="14.5">
      <c r="A220" s="230" t="s">
        <v>217</v>
      </c>
    </row>
    <row r="221" spans="1:1" ht="14.5">
      <c r="A221" s="230" t="s">
        <v>214</v>
      </c>
    </row>
    <row r="222" spans="1:1" ht="14.5">
      <c r="A222" s="230" t="s">
        <v>215</v>
      </c>
    </row>
    <row r="223" spans="1:1" ht="14.5">
      <c r="A223" s="230" t="s">
        <v>216</v>
      </c>
    </row>
  </sheetData>
  <customSheetViews>
    <customSheetView guid="{1C71EC47-57AA-46E9-9823-F67956E3247F}" showPageBreaks="1" printArea="1" view="pageBreakPreview" showRuler="0">
      <rowBreaks count="1" manualBreakCount="1">
        <brk id="31" max="16383" man="1"/>
      </rowBreaks>
      <pageMargins left="0.78740157499999996" right="0.78740157499999996" top="0.984251969" bottom="0.984251969" header="0.4921259845" footer="0.4921259845"/>
      <pageSetup paperSize="9" orientation="landscape" verticalDpi="0" r:id="rId1"/>
      <headerFooter alignWithMargins="0"/>
    </customSheetView>
  </customSheetViews>
  <phoneticPr fontId="2" type="noConversion"/>
  <pageMargins left="0.78740157499999996" right="0.78740157499999996" top="0.984251969" bottom="0.984251969" header="0.4921259845" footer="0.4921259845"/>
  <pageSetup paperSize="9" orientation="landscape" r:id="rId2"/>
  <headerFooter alignWithMargins="0"/>
  <rowBreaks count="6" manualBreakCount="6">
    <brk id="28" max="9" man="1"/>
    <brk id="51" max="9" man="1"/>
    <brk id="79" max="9" man="1"/>
    <brk id="109" max="9" man="1"/>
    <brk id="145" max="9" man="1"/>
    <brk id="176" max="9" man="1"/>
  </rowBreaks>
  <drawing r:id="rId3"/>
  <legacyDrawing r:id="rId4"/>
  <oleObjects>
    <mc:AlternateContent xmlns:mc="http://schemas.openxmlformats.org/markup-compatibility/2006">
      <mc:Choice Requires="x14">
        <oleObject progId="Acrobat Document" dvAspect="DVASPECT_ICON" shapeId="5123" r:id="rId5">
          <objectPr defaultSize="0" autoPict="0" r:id="rId6">
            <anchor moveWithCells="1">
              <from>
                <xdr:col>5</xdr:col>
                <xdr:colOff>25400</xdr:colOff>
                <xdr:row>9</xdr:row>
                <xdr:rowOff>50800</xdr:rowOff>
              </from>
              <to>
                <xdr:col>6</xdr:col>
                <xdr:colOff>139700</xdr:colOff>
                <xdr:row>13</xdr:row>
                <xdr:rowOff>63500</xdr:rowOff>
              </to>
            </anchor>
          </objectPr>
        </oleObject>
      </mc:Choice>
      <mc:Fallback>
        <oleObject progId="Acrobat Document" dvAspect="DVASPECT_ICON" shapeId="5123" r:id="rId5"/>
      </mc:Fallback>
    </mc:AlternateContent>
    <mc:AlternateContent xmlns:mc="http://schemas.openxmlformats.org/markup-compatibility/2006">
      <mc:Choice Requires="x14">
        <oleObject progId="Acrobat Document" shapeId="5126" r:id="rId7">
          <objectPr defaultSize="0" autoPict="0" r:id="rId8">
            <anchor moveWithCells="1">
              <from>
                <xdr:col>0</xdr:col>
                <xdr:colOff>165100</xdr:colOff>
                <xdr:row>110</xdr:row>
                <xdr:rowOff>82550</xdr:rowOff>
              </from>
              <to>
                <xdr:col>5</xdr:col>
                <xdr:colOff>171450</xdr:colOff>
                <xdr:row>143</xdr:row>
                <xdr:rowOff>152400</xdr:rowOff>
              </to>
            </anchor>
          </objectPr>
        </oleObject>
      </mc:Choice>
      <mc:Fallback>
        <oleObject progId="Acrobat Document" shapeId="5126"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2:A44"/>
  <sheetViews>
    <sheetView view="pageBreakPreview" zoomScaleNormal="100" zoomScaleSheetLayoutView="100" workbookViewId="0">
      <selection activeCell="D9" sqref="D9"/>
    </sheetView>
  </sheetViews>
  <sheetFormatPr baseColWidth="10" defaultRowHeight="12.5"/>
  <sheetData>
    <row r="2" spans="1:1" ht="18">
      <c r="A2" s="48" t="s">
        <v>100</v>
      </c>
    </row>
    <row r="4" spans="1:1">
      <c r="A4" t="s">
        <v>23</v>
      </c>
    </row>
    <row r="6" spans="1:1" ht="13">
      <c r="A6" s="94" t="s">
        <v>21</v>
      </c>
    </row>
    <row r="7" spans="1:1">
      <c r="A7" t="s">
        <v>24</v>
      </c>
    </row>
    <row r="14" spans="1:1">
      <c r="A14" s="49" t="s">
        <v>22</v>
      </c>
    </row>
    <row r="16" spans="1:1">
      <c r="A16" t="s">
        <v>0</v>
      </c>
    </row>
    <row r="17" spans="1:1">
      <c r="A17" t="s">
        <v>1</v>
      </c>
    </row>
    <row r="18" spans="1:1">
      <c r="A18" t="s">
        <v>2</v>
      </c>
    </row>
    <row r="19" spans="1:1">
      <c r="A19" t="s">
        <v>3</v>
      </c>
    </row>
    <row r="21" spans="1:1">
      <c r="A21" s="64" t="s">
        <v>101</v>
      </c>
    </row>
    <row r="23" spans="1:1">
      <c r="A23" t="s">
        <v>4</v>
      </c>
    </row>
    <row r="24" spans="1:1">
      <c r="A24" t="s">
        <v>5</v>
      </c>
    </row>
    <row r="26" spans="1:1">
      <c r="A26" t="s">
        <v>6</v>
      </c>
    </row>
    <row r="27" spans="1:1">
      <c r="A27" t="s">
        <v>7</v>
      </c>
    </row>
    <row r="29" spans="1:1">
      <c r="A29" t="s">
        <v>8</v>
      </c>
    </row>
    <row r="30" spans="1:1">
      <c r="A30" t="s">
        <v>9</v>
      </c>
    </row>
    <row r="31" spans="1:1">
      <c r="A31" t="s">
        <v>10</v>
      </c>
    </row>
    <row r="32" spans="1:1">
      <c r="A32" t="s">
        <v>11</v>
      </c>
    </row>
    <row r="34" spans="1:1">
      <c r="A34" t="s">
        <v>12</v>
      </c>
    </row>
    <row r="35" spans="1:1">
      <c r="A35" t="s">
        <v>13</v>
      </c>
    </row>
    <row r="37" spans="1:1">
      <c r="A37" t="s">
        <v>14</v>
      </c>
    </row>
    <row r="38" spans="1:1">
      <c r="A38" t="s">
        <v>15</v>
      </c>
    </row>
    <row r="39" spans="1:1">
      <c r="A39" t="s">
        <v>16</v>
      </c>
    </row>
    <row r="41" spans="1:1">
      <c r="A41" t="s">
        <v>17</v>
      </c>
    </row>
    <row r="42" spans="1:1">
      <c r="A42" t="s">
        <v>18</v>
      </c>
    </row>
    <row r="43" spans="1:1">
      <c r="A43" t="s">
        <v>19</v>
      </c>
    </row>
    <row r="44" spans="1:1">
      <c r="A44" t="s">
        <v>20</v>
      </c>
    </row>
  </sheetData>
  <customSheetViews>
    <customSheetView guid="{1C71EC47-57AA-46E9-9823-F67956E3247F}" showPageBreaks="1" printArea="1" view="pageBreakPreview" showRuler="0">
      <selection activeCell="B1" sqref="B1"/>
      <pageMargins left="0.78740157499999996" right="0.78740157499999996" top="0.984251969" bottom="0.984251969" header="0.4921259845" footer="0.4921259845"/>
      <pageSetup paperSize="9" orientation="portrait" verticalDpi="0" r:id="rId1"/>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drawing r:id="rId3"/>
  <legacyDrawing r:id="rId4"/>
  <oleObjects>
    <mc:AlternateContent xmlns:mc="http://schemas.openxmlformats.org/markup-compatibility/2006">
      <mc:Choice Requires="x14">
        <oleObject progId="Paket" shapeId="4573" r:id="rId5">
          <objectPr defaultSize="0" autoPict="0" r:id="rId6">
            <anchor moveWithCells="1">
              <from>
                <xdr:col>0</xdr:col>
                <xdr:colOff>0</xdr:colOff>
                <xdr:row>8</xdr:row>
                <xdr:rowOff>0</xdr:rowOff>
              </from>
              <to>
                <xdr:col>2</xdr:col>
                <xdr:colOff>450850</xdr:colOff>
                <xdr:row>11</xdr:row>
                <xdr:rowOff>101600</xdr:rowOff>
              </to>
            </anchor>
          </objectPr>
        </oleObject>
      </mc:Choice>
      <mc:Fallback>
        <oleObject progId="Paket" shapeId="457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1"/>
  <sheetViews>
    <sheetView view="pageBreakPreview" topLeftCell="A4" zoomScale="136" zoomScaleNormal="100" zoomScaleSheetLayoutView="136" workbookViewId="0">
      <selection activeCell="C14" sqref="C14"/>
    </sheetView>
  </sheetViews>
  <sheetFormatPr baseColWidth="10" defaultRowHeight="12.5"/>
  <cols>
    <col min="1" max="1" width="16.90625" customWidth="1"/>
    <col min="2" max="2" width="6.36328125" bestFit="1" customWidth="1"/>
    <col min="3" max="3" width="20.08984375" customWidth="1"/>
    <col min="4" max="4" width="14.6328125" customWidth="1"/>
  </cols>
  <sheetData>
    <row r="1" spans="1:3">
      <c r="A1" s="222"/>
    </row>
    <row r="2" spans="1:3" ht="13">
      <c r="A2" s="304" t="s">
        <v>281</v>
      </c>
    </row>
    <row r="5" spans="1:3" ht="13">
      <c r="A5" s="7" t="s">
        <v>282</v>
      </c>
      <c r="C5" s="7" t="s">
        <v>287</v>
      </c>
    </row>
    <row r="14" spans="1:3" ht="13">
      <c r="A14" s="7" t="s">
        <v>283</v>
      </c>
    </row>
    <row r="21" spans="1:1" ht="13">
      <c r="A21" s="7" t="s">
        <v>284</v>
      </c>
    </row>
  </sheetData>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9219" r:id="rId4">
          <objectPr defaultSize="0" r:id="rId5">
            <anchor moveWithCells="1">
              <from>
                <xdr:col>0</xdr:col>
                <xdr:colOff>63500</xdr:colOff>
                <xdr:row>6</xdr:row>
                <xdr:rowOff>63500</xdr:rowOff>
              </from>
              <to>
                <xdr:col>0</xdr:col>
                <xdr:colOff>977900</xdr:colOff>
                <xdr:row>10</xdr:row>
                <xdr:rowOff>114300</xdr:rowOff>
              </to>
            </anchor>
          </objectPr>
        </oleObject>
      </mc:Choice>
      <mc:Fallback>
        <oleObject progId="AcroExch.Document.DC" dvAspect="DVASPECT_ICON" shapeId="9219" r:id="rId4"/>
      </mc:Fallback>
    </mc:AlternateContent>
    <mc:AlternateContent xmlns:mc="http://schemas.openxmlformats.org/markup-compatibility/2006">
      <mc:Choice Requires="x14">
        <oleObject progId="AcroExch.Document.DC" dvAspect="DVASPECT_ICON" shapeId="9221" r:id="rId6">
          <objectPr defaultSize="0" r:id="rId5">
            <anchor moveWithCells="1">
              <from>
                <xdr:col>0</xdr:col>
                <xdr:colOff>0</xdr:colOff>
                <xdr:row>15</xdr:row>
                <xdr:rowOff>0</xdr:rowOff>
              </from>
              <to>
                <xdr:col>0</xdr:col>
                <xdr:colOff>914400</xdr:colOff>
                <xdr:row>19</xdr:row>
                <xdr:rowOff>50800</xdr:rowOff>
              </to>
            </anchor>
          </objectPr>
        </oleObject>
      </mc:Choice>
      <mc:Fallback>
        <oleObject progId="AcroExch.Document.DC" dvAspect="DVASPECT_ICON" shapeId="9221" r:id="rId6"/>
      </mc:Fallback>
    </mc:AlternateContent>
    <mc:AlternateContent xmlns:mc="http://schemas.openxmlformats.org/markup-compatibility/2006">
      <mc:Choice Requires="x14">
        <oleObject progId="AcroExch.Document.DC" dvAspect="DVASPECT_ICON" shapeId="9222" r:id="rId7">
          <objectPr defaultSize="0" r:id="rId5">
            <anchor moveWithCells="1">
              <from>
                <xdr:col>0</xdr:col>
                <xdr:colOff>0</xdr:colOff>
                <xdr:row>22</xdr:row>
                <xdr:rowOff>0</xdr:rowOff>
              </from>
              <to>
                <xdr:col>0</xdr:col>
                <xdr:colOff>914400</xdr:colOff>
                <xdr:row>26</xdr:row>
                <xdr:rowOff>50800</xdr:rowOff>
              </to>
            </anchor>
          </objectPr>
        </oleObject>
      </mc:Choice>
      <mc:Fallback>
        <oleObject progId="AcroExch.Document.DC" dvAspect="DVASPECT_ICON" shapeId="9222" r:id="rId7"/>
      </mc:Fallback>
    </mc:AlternateContent>
    <mc:AlternateContent xmlns:mc="http://schemas.openxmlformats.org/markup-compatibility/2006">
      <mc:Choice Requires="x14">
        <oleObject progId="AcroExch.Document.DC" dvAspect="DVASPECT_ICON" shapeId="9224" r:id="rId8">
          <objectPr defaultSize="0" r:id="rId9">
            <anchor moveWithCells="1">
              <from>
                <xdr:col>2</xdr:col>
                <xdr:colOff>6350</xdr:colOff>
                <xdr:row>6</xdr:row>
                <xdr:rowOff>76200</xdr:rowOff>
              </from>
              <to>
                <xdr:col>2</xdr:col>
                <xdr:colOff>920750</xdr:colOff>
                <xdr:row>10</xdr:row>
                <xdr:rowOff>127000</xdr:rowOff>
              </to>
            </anchor>
          </objectPr>
        </oleObject>
      </mc:Choice>
      <mc:Fallback>
        <oleObject progId="AcroExch.Document.DC" dvAspect="DVASPECT_ICON" shapeId="9224" r:id="rId8"/>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BSO999929 xmlns="http://www.datev.de/BSOffice/999929">1224b6da-d703-4bd5-84f1-8a7ca964e6f6</BSO999929>
</file>

<file path=customXml/itemProps1.xml><?xml version="1.0" encoding="utf-8"?>
<ds:datastoreItem xmlns:ds="http://schemas.openxmlformats.org/officeDocument/2006/customXml" ds:itemID="{FB9F28DE-5F1D-493A-90BB-A441F1E35D59}">
  <ds:schemaRefs>
    <ds:schemaRef ds:uri="http://www.datev.de/BSOffice/99992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5</vt:i4>
      </vt:variant>
    </vt:vector>
  </HeadingPairs>
  <TitlesOfParts>
    <vt:vector size="9" baseType="lpstr">
      <vt:lpstr>Haupttabelle</vt:lpstr>
      <vt:lpstr>Rechtl. Grundl. Grenzg.</vt:lpstr>
      <vt:lpstr>183-Tage-R.</vt:lpstr>
      <vt:lpstr>Reisepauschalen</vt:lpstr>
      <vt:lpstr>'183-Tage-R.'!Druckbereich</vt:lpstr>
      <vt:lpstr>Haupttabelle!Druckbereich</vt:lpstr>
      <vt:lpstr>'Rechtl. Grundl. Grenzg.'!Druckbereich</vt:lpstr>
      <vt:lpstr>Reisepauschalen!Druckbereich</vt:lpstr>
      <vt:lpstr>Haupttabelle!Drucktitel</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Jared Daum</cp:lastModifiedBy>
  <cp:lastPrinted>2007-07-19T14:07:18Z</cp:lastPrinted>
  <dcterms:created xsi:type="dcterms:W3CDTF">1996-10-17T05:27:31Z</dcterms:created>
  <dcterms:modified xsi:type="dcterms:W3CDTF">2020-11-19T02:17:33Z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2028037781</vt:i4>
  </property>
  <property fmtid="{D5CDD505-2E9C-101B-9397-08002B2CF9AE}" pid="3" name="_EmailSubject">
    <vt:lpwstr>Automatische Ermittlung 60 NRT und Steuertage (Vorlage)3.xls</vt:lpwstr>
  </property>
  <property fmtid="{D5CDD505-2E9C-101B-9397-08002B2CF9AE}" pid="4" name="_AuthorEmail">
    <vt:lpwstr>JaredDaum@Mobile-Steuerberatung.de</vt:lpwstr>
  </property>
  <property fmtid="{D5CDD505-2E9C-101B-9397-08002B2CF9AE}" pid="5" name="_AuthorEmailDisplayName">
    <vt:lpwstr>Jared Daum  MOBILE-STEUERBERATUNG</vt:lpwstr>
  </property>
  <property fmtid="{D5CDD505-2E9C-101B-9397-08002B2CF9AE}" pid="6" name="_ReviewingToolsShownOnce">
    <vt:lpwstr/>
  </property>
</Properties>
</file>